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<sst xmlns="http://schemas.openxmlformats.org/spreadsheetml/2006/main" count="14" uniqueCount="14">
  <si>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Wochen-tag</t>
  </si>
  <si>
    <t>Beginn</t>
  </si>
  <si>
    <t>Ende</t>
  </si>
  <si>
    <t>D</t>
  </si>
  <si>
    <t>Min.</t>
  </si>
  <si>
    <t>Üb.Std.1</t>
  </si>
  <si>
    <t>Üb.Std.2</t>
  </si>
  <si>
    <t>Ges.Arb.Zeit</t>
  </si>
  <si>
    <t>Über-Std.</t>
  </si>
  <si>
    <t>Zeit ohne ÜSt.</t>
  </si>
  <si>
    <t>Ü-Std.+100%</t>
  </si>
  <si>
    <t>Gesamt</t>
  </si>
  <si>
    <t>Gesamt Arb.Zeit + 100 % für Üb.Std.</t>
  </si>
  <si>
    <t>Beispiel für Arbeitszeitberechnung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</si>
</sst>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"/>
    <numFmt numFmtId="173" formatCode="mmm"/>
    <numFmt numFmtId="174" formatCode="\w\w\w"/>
    <numFmt numFmtId="175" formatCode="d"/>
    <numFmt numFmtId="176" formatCode="d/\ mmmm\ yyyy"/>
    <numFmt numFmtId="177" formatCode="mmmm"/>
    <numFmt numFmtId="178" formatCode="h:mm"/>
    <numFmt numFmtId="179" formatCode="0&quot; Min.&quot;"/>
    <numFmt numFmtId="180" formatCode="0&quot; Std.&quot;"/>
    <numFmt numFmtId="181" formatCode="d/m/yy\ h:mm"/>
    <numFmt numFmtId="182" formatCode="d/\ h:mm"/>
    <numFmt numFmtId="183" formatCode="[h]:mm"/>
  </numFmts>
  <fonts count="5">
    <font>
      <sz val="10"/>
      <name val="Arial"/>
      <family val="0"/>
    </font>
    <font>
      <sz val="10"/>
      <color indexed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sz val="24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 wrapText="1"/>
    </xf>
    <xf numFmtId="179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179" fontId="3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80" fontId="3" fillId="0" borderId="3" xfId="0" applyNumberFormat="1" applyFont="1" applyBorder="1" applyAlignment="1">
      <alignment horizontal="center"/>
    </xf>
    <xf numFmtId="183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H32" sqref="H32"/>
    </sheetView>
  </sheetViews>
  <sheetFormatPr defaultColWidth="11.421875" defaultRowHeight="12.75"/>
  <cols>
    <col min="1" max="1" width="11.421875" style="1" customWidth="1"/>
    <col min="2" max="2" width="8.421875" style="3" customWidth="1"/>
    <col min="3" max="5" width="7.7109375" style="7" customWidth="1"/>
    <col min="6" max="6" width="11.421875" style="10" customWidth="1"/>
    <col min="7" max="7" width="11.421875" style="13" customWidth="1"/>
    <col min="8" max="16384" width="11.421875" style="1" customWidth="1"/>
  </cols>
  <sheetData>
    <row r="1" spans="1:9" ht="30">
      <c r="A1" s="19" t="s">
        <v>13</v>
      </c>
      <c r="B1" s="19"/>
      <c r="C1" s="19"/>
      <c r="D1" s="19"/>
      <c r="E1" s="19"/>
      <c r="F1" s="19"/>
      <c r="G1" s="19"/>
      <c r="H1" s="19"/>
      <c r="I1" s="19"/>
    </row>
    <row r="2" ht="12.75">
      <c r="G2" s="10"/>
    </row>
    <row r="3" spans="2:9" s="5" customFormat="1" ht="32.25" customHeight="1">
      <c r="B3" s="6" t="s">
        <v>0</v>
      </c>
      <c r="C3" s="8" t="s">
        <v>1</v>
      </c>
      <c r="D3" s="8" t="s">
        <v>2</v>
      </c>
      <c r="E3" s="9" t="s">
        <v>3</v>
      </c>
      <c r="F3" s="11" t="s">
        <v>4</v>
      </c>
      <c r="H3" s="11" t="s">
        <v>5</v>
      </c>
      <c r="I3" s="5" t="s">
        <v>6</v>
      </c>
    </row>
    <row r="4" ht="12.75">
      <c r="H4" s="10"/>
    </row>
    <row r="5" spans="1:9" ht="12.75">
      <c r="A5" s="4">
        <v>35977</v>
      </c>
      <c r="B5" s="3">
        <f>A5</f>
        <v>35977</v>
      </c>
      <c r="C5" s="7">
        <v>0.3354166666666667</v>
      </c>
      <c r="D5" s="7">
        <v>0.71875</v>
      </c>
      <c r="E5" s="7">
        <f>IF(AND(C5&gt;0.1,D5&gt;0.1),D5-C5,"")</f>
        <v>0.3833333333333333</v>
      </c>
      <c r="F5" s="12">
        <f>IF(OR(C5&lt;0.1,D5&lt;0.1),"",VALUE(E5)*1440)</f>
        <v>552</v>
      </c>
      <c r="G5" s="12">
        <f>IF(F5="","",IF(F5&gt;600,600,F5))</f>
        <v>552</v>
      </c>
      <c r="H5" s="12">
        <f aca="true" t="shared" si="0" ref="H5:H36">IF(F5="","",IF(F5&gt;600,F5-600,""))</f>
      </c>
      <c r="I5" s="12">
        <f>IF(F5&gt;600,IF(G5="","",H5*2),"")</f>
      </c>
    </row>
    <row r="6" spans="1:9" ht="12.75">
      <c r="A6" s="2">
        <f aca="true" t="shared" si="1" ref="A6:A23">IF(A5="","",IF(MONTH(A5)=MONTH(A5+1),A5+1,""))</f>
        <v>35978</v>
      </c>
      <c r="B6" s="3">
        <f aca="true" t="shared" si="2" ref="B6:B36">A6</f>
        <v>35978</v>
      </c>
      <c r="C6" s="7">
        <v>0.325</v>
      </c>
      <c r="D6" s="7">
        <v>0.7048611111111112</v>
      </c>
      <c r="E6" s="7">
        <f aca="true" t="shared" si="3" ref="E6:E36">IF(AND(C6&gt;0.1,D6&gt;0.1),D6-C6,"")</f>
        <v>0.37986111111111115</v>
      </c>
      <c r="F6" s="12">
        <f aca="true" t="shared" si="4" ref="F6:F35">IF(OR(C6&lt;0.1,D6&lt;0.1),"",VALUE(E6)*1440)</f>
        <v>547</v>
      </c>
      <c r="G6" s="12">
        <f aca="true" t="shared" si="5" ref="G6:G35">IF(F6="","",IF(F6&gt;600,600,F6))</f>
        <v>547</v>
      </c>
      <c r="H6" s="12">
        <f t="shared" si="0"/>
      </c>
      <c r="I6" s="12">
        <f>IF(F6&gt;600,IF(G6="","",H6*2),"")</f>
      </c>
    </row>
    <row r="7" spans="1:9" ht="12.75">
      <c r="A7" s="2">
        <f t="shared" si="1"/>
        <v>35979</v>
      </c>
      <c r="B7" s="3">
        <f t="shared" si="2"/>
        <v>35979</v>
      </c>
      <c r="C7" s="7">
        <v>0.3277777777777778</v>
      </c>
      <c r="D7" s="7">
        <v>0.8</v>
      </c>
      <c r="E7" s="7">
        <f t="shared" si="3"/>
        <v>0.47222222222222227</v>
      </c>
      <c r="F7" s="12">
        <f t="shared" si="4"/>
        <v>680.0000000000001</v>
      </c>
      <c r="G7" s="12">
        <f t="shared" si="5"/>
        <v>600</v>
      </c>
      <c r="H7" s="12">
        <f t="shared" si="0"/>
        <v>80.00000000000011</v>
      </c>
      <c r="I7" s="12">
        <f>IF(F7&gt;600,IF(G7="","",H7*2),"")</f>
        <v>160.00000000000023</v>
      </c>
    </row>
    <row r="8" spans="1:9" ht="12.75">
      <c r="A8" s="2">
        <f t="shared" si="1"/>
        <v>35980</v>
      </c>
      <c r="B8" s="3">
        <f t="shared" si="2"/>
        <v>35980</v>
      </c>
      <c r="E8" s="7">
        <f t="shared" si="3"/>
      </c>
      <c r="F8" s="12">
        <f t="shared" si="4"/>
      </c>
      <c r="G8" s="12">
        <f t="shared" si="5"/>
      </c>
      <c r="H8" s="12">
        <f t="shared" si="0"/>
      </c>
      <c r="I8" s="12">
        <f aca="true" t="shared" si="6" ref="I8:I35">IF(F8&gt;600,IF(G8="","",H8*2),"")</f>
      </c>
    </row>
    <row r="9" spans="1:9" ht="12.75">
      <c r="A9" s="2">
        <f t="shared" si="1"/>
        <v>35981</v>
      </c>
      <c r="B9" s="3">
        <f t="shared" si="2"/>
        <v>35981</v>
      </c>
      <c r="E9" s="7">
        <f t="shared" si="3"/>
      </c>
      <c r="F9" s="12">
        <f t="shared" si="4"/>
      </c>
      <c r="G9" s="12">
        <f t="shared" si="5"/>
      </c>
      <c r="H9" s="12">
        <f t="shared" si="0"/>
      </c>
      <c r="I9" s="12">
        <f t="shared" si="6"/>
      </c>
    </row>
    <row r="10" spans="1:9" ht="12.75">
      <c r="A10" s="2">
        <f t="shared" si="1"/>
        <v>35982</v>
      </c>
      <c r="B10" s="3">
        <f t="shared" si="2"/>
        <v>35982</v>
      </c>
      <c r="C10" s="7">
        <v>0.3298611111111111</v>
      </c>
      <c r="D10" s="7">
        <v>0.8347222222222223</v>
      </c>
      <c r="E10" s="7">
        <f t="shared" si="3"/>
        <v>0.5048611111111112</v>
      </c>
      <c r="F10" s="12">
        <f t="shared" si="4"/>
        <v>727.0000000000001</v>
      </c>
      <c r="G10" s="12">
        <f t="shared" si="5"/>
        <v>600</v>
      </c>
      <c r="H10" s="12">
        <f t="shared" si="0"/>
        <v>127.00000000000011</v>
      </c>
      <c r="I10" s="12">
        <f t="shared" si="6"/>
        <v>254.00000000000023</v>
      </c>
    </row>
    <row r="11" spans="1:9" ht="12.75">
      <c r="A11" s="2">
        <f t="shared" si="1"/>
        <v>35983</v>
      </c>
      <c r="B11" s="3">
        <f t="shared" si="2"/>
        <v>35983</v>
      </c>
      <c r="C11" s="7">
        <v>0.3333333333333333</v>
      </c>
      <c r="D11" s="7">
        <v>0.8020833333333334</v>
      </c>
      <c r="E11" s="7">
        <f t="shared" si="3"/>
        <v>0.46875000000000006</v>
      </c>
      <c r="F11" s="12">
        <f t="shared" si="4"/>
        <v>675.0000000000001</v>
      </c>
      <c r="G11" s="12">
        <f t="shared" si="5"/>
        <v>600</v>
      </c>
      <c r="H11" s="12">
        <f t="shared" si="0"/>
        <v>75.00000000000011</v>
      </c>
      <c r="I11" s="12">
        <f t="shared" si="6"/>
        <v>150.00000000000023</v>
      </c>
    </row>
    <row r="12" spans="1:9" ht="12.75">
      <c r="A12" s="2">
        <f t="shared" si="1"/>
        <v>35984</v>
      </c>
      <c r="B12" s="3">
        <f t="shared" si="2"/>
        <v>35984</v>
      </c>
      <c r="C12" s="7">
        <v>0.3298611111111111</v>
      </c>
      <c r="D12" s="7">
        <v>0.6458333333333334</v>
      </c>
      <c r="E12" s="7">
        <f t="shared" si="3"/>
        <v>0.31597222222222227</v>
      </c>
      <c r="F12" s="12">
        <f t="shared" si="4"/>
        <v>455.00000000000006</v>
      </c>
      <c r="G12" s="12">
        <f t="shared" si="5"/>
        <v>455.00000000000006</v>
      </c>
      <c r="H12" s="12">
        <f t="shared" si="0"/>
      </c>
      <c r="I12" s="12">
        <f t="shared" si="6"/>
      </c>
    </row>
    <row r="13" spans="1:9" ht="12.75">
      <c r="A13" s="2">
        <f t="shared" si="1"/>
        <v>35985</v>
      </c>
      <c r="B13" s="3">
        <f t="shared" si="2"/>
        <v>35985</v>
      </c>
      <c r="C13" s="7">
        <v>0.3194444444444445</v>
      </c>
      <c r="D13" s="7">
        <v>0.8</v>
      </c>
      <c r="E13" s="7">
        <f t="shared" si="3"/>
        <v>0.48055555555555557</v>
      </c>
      <c r="F13" s="12">
        <f t="shared" si="4"/>
        <v>692</v>
      </c>
      <c r="G13" s="12">
        <f t="shared" si="5"/>
        <v>600</v>
      </c>
      <c r="H13" s="12">
        <f t="shared" si="0"/>
        <v>92</v>
      </c>
      <c r="I13" s="12">
        <f t="shared" si="6"/>
        <v>184</v>
      </c>
    </row>
    <row r="14" spans="1:9" ht="12.75">
      <c r="A14" s="2">
        <f t="shared" si="1"/>
        <v>35986</v>
      </c>
      <c r="B14" s="3">
        <f t="shared" si="2"/>
        <v>35986</v>
      </c>
      <c r="C14" s="7">
        <v>0.36319444444444443</v>
      </c>
      <c r="D14" s="7">
        <v>0.7548611111111111</v>
      </c>
      <c r="E14" s="7">
        <f t="shared" si="3"/>
        <v>0.39166666666666666</v>
      </c>
      <c r="F14" s="12">
        <f t="shared" si="4"/>
        <v>564</v>
      </c>
      <c r="G14" s="12">
        <f t="shared" si="5"/>
        <v>564</v>
      </c>
      <c r="H14" s="12">
        <f t="shared" si="0"/>
      </c>
      <c r="I14" s="12">
        <f t="shared" si="6"/>
      </c>
    </row>
    <row r="15" spans="1:9" ht="12.75">
      <c r="A15" s="2">
        <f t="shared" si="1"/>
        <v>35987</v>
      </c>
      <c r="B15" s="3">
        <f t="shared" si="2"/>
        <v>35987</v>
      </c>
      <c r="E15" s="7">
        <f t="shared" si="3"/>
      </c>
      <c r="F15" s="12">
        <f t="shared" si="4"/>
      </c>
      <c r="G15" s="12">
        <f t="shared" si="5"/>
      </c>
      <c r="H15" s="12">
        <f t="shared" si="0"/>
      </c>
      <c r="I15" s="12">
        <f t="shared" si="6"/>
      </c>
    </row>
    <row r="16" spans="1:9" ht="12.75">
      <c r="A16" s="2">
        <f t="shared" si="1"/>
        <v>35988</v>
      </c>
      <c r="B16" s="3">
        <f t="shared" si="2"/>
        <v>35988</v>
      </c>
      <c r="E16" s="7">
        <f t="shared" si="3"/>
      </c>
      <c r="F16" s="12">
        <f t="shared" si="4"/>
      </c>
      <c r="G16" s="12">
        <f t="shared" si="5"/>
      </c>
      <c r="H16" s="12">
        <f t="shared" si="0"/>
      </c>
      <c r="I16" s="12">
        <f t="shared" si="6"/>
      </c>
    </row>
    <row r="17" spans="1:9" ht="12.75">
      <c r="A17" s="2">
        <f t="shared" si="1"/>
        <v>35989</v>
      </c>
      <c r="B17" s="3">
        <f t="shared" si="2"/>
        <v>35989</v>
      </c>
      <c r="C17" s="7">
        <v>0.34375</v>
      </c>
      <c r="D17" s="7">
        <v>0.9284722222222223</v>
      </c>
      <c r="E17" s="7">
        <f t="shared" si="3"/>
        <v>0.5847222222222223</v>
      </c>
      <c r="F17" s="12">
        <f t="shared" si="4"/>
        <v>842</v>
      </c>
      <c r="G17" s="12">
        <f t="shared" si="5"/>
        <v>600</v>
      </c>
      <c r="H17" s="12">
        <f t="shared" si="0"/>
        <v>242</v>
      </c>
      <c r="I17" s="12">
        <f t="shared" si="6"/>
        <v>484</v>
      </c>
    </row>
    <row r="18" spans="1:9" ht="12.75">
      <c r="A18" s="2">
        <f t="shared" si="1"/>
        <v>35990</v>
      </c>
      <c r="B18" s="3">
        <f t="shared" si="2"/>
        <v>35990</v>
      </c>
      <c r="C18" s="7">
        <v>0.33888888888888885</v>
      </c>
      <c r="D18" s="7">
        <v>0.65625</v>
      </c>
      <c r="E18" s="7">
        <f t="shared" si="3"/>
        <v>0.31736111111111115</v>
      </c>
      <c r="F18" s="12">
        <f t="shared" si="4"/>
        <v>457.00000000000006</v>
      </c>
      <c r="G18" s="12">
        <f t="shared" si="5"/>
        <v>457.00000000000006</v>
      </c>
      <c r="H18" s="12">
        <f t="shared" si="0"/>
      </c>
      <c r="I18" s="12">
        <f t="shared" si="6"/>
      </c>
    </row>
    <row r="19" spans="1:9" ht="12.75">
      <c r="A19" s="2">
        <f t="shared" si="1"/>
        <v>35991</v>
      </c>
      <c r="B19" s="3">
        <f t="shared" si="2"/>
        <v>35991</v>
      </c>
      <c r="C19" s="7">
        <v>0.3347222222222222</v>
      </c>
      <c r="D19" s="7">
        <v>0.9319444444444445</v>
      </c>
      <c r="E19" s="7">
        <f t="shared" si="3"/>
        <v>0.5972222222222223</v>
      </c>
      <c r="F19" s="12">
        <f t="shared" si="4"/>
        <v>860.0000000000001</v>
      </c>
      <c r="G19" s="12">
        <f t="shared" si="5"/>
        <v>600</v>
      </c>
      <c r="H19" s="12">
        <f t="shared" si="0"/>
        <v>260.0000000000001</v>
      </c>
      <c r="I19" s="12">
        <f t="shared" si="6"/>
        <v>520.0000000000002</v>
      </c>
    </row>
    <row r="20" spans="1:9" ht="12.75">
      <c r="A20" s="2">
        <f t="shared" si="1"/>
        <v>35992</v>
      </c>
      <c r="B20" s="3">
        <f t="shared" si="2"/>
        <v>35992</v>
      </c>
      <c r="C20" s="7">
        <v>0.3347222222222222</v>
      </c>
      <c r="D20" s="7">
        <v>0.9895833333333334</v>
      </c>
      <c r="E20" s="7">
        <f t="shared" si="3"/>
        <v>0.6548611111111111</v>
      </c>
      <c r="F20" s="12">
        <f t="shared" si="4"/>
        <v>943</v>
      </c>
      <c r="G20" s="12">
        <f t="shared" si="5"/>
        <v>600</v>
      </c>
      <c r="H20" s="12">
        <f t="shared" si="0"/>
        <v>343</v>
      </c>
      <c r="I20" s="12">
        <f t="shared" si="6"/>
        <v>686</v>
      </c>
    </row>
    <row r="21" spans="1:9" ht="12.75">
      <c r="A21" s="2">
        <f t="shared" si="1"/>
        <v>35993</v>
      </c>
      <c r="B21" s="3">
        <f t="shared" si="2"/>
        <v>35993</v>
      </c>
      <c r="C21" s="7">
        <v>0.3888888888888889</v>
      </c>
      <c r="D21" s="7">
        <v>0.9270833333333334</v>
      </c>
      <c r="E21" s="7">
        <f t="shared" si="3"/>
        <v>0.5381944444444444</v>
      </c>
      <c r="F21" s="12">
        <f t="shared" si="4"/>
        <v>775</v>
      </c>
      <c r="G21" s="12">
        <f t="shared" si="5"/>
        <v>600</v>
      </c>
      <c r="H21" s="12">
        <f t="shared" si="0"/>
        <v>175</v>
      </c>
      <c r="I21" s="12">
        <f t="shared" si="6"/>
        <v>350</v>
      </c>
    </row>
    <row r="22" spans="1:9" ht="12.75">
      <c r="A22" s="2">
        <f t="shared" si="1"/>
        <v>35994</v>
      </c>
      <c r="B22" s="3">
        <f t="shared" si="2"/>
        <v>35994</v>
      </c>
      <c r="E22" s="7">
        <f t="shared" si="3"/>
      </c>
      <c r="F22" s="12">
        <f t="shared" si="4"/>
      </c>
      <c r="G22" s="12">
        <f t="shared" si="5"/>
      </c>
      <c r="H22" s="12">
        <f t="shared" si="0"/>
      </c>
      <c r="I22" s="12">
        <f t="shared" si="6"/>
      </c>
    </row>
    <row r="23" spans="1:9" ht="12.75">
      <c r="A23" s="2">
        <f t="shared" si="1"/>
        <v>35995</v>
      </c>
      <c r="B23" s="3">
        <f t="shared" si="2"/>
        <v>35995</v>
      </c>
      <c r="E23" s="7">
        <f t="shared" si="3"/>
      </c>
      <c r="F23" s="12">
        <f t="shared" si="4"/>
      </c>
      <c r="G23" s="12">
        <f t="shared" si="5"/>
      </c>
      <c r="H23" s="12">
        <f t="shared" si="0"/>
      </c>
      <c r="I23" s="12">
        <f t="shared" si="6"/>
      </c>
    </row>
    <row r="24" spans="1:9" ht="12.75">
      <c r="A24" s="2">
        <f aca="true" t="shared" si="7" ref="A24:A36">IF(A23="","",IF(MONTH(A23)=MONTH(A23+1),A23+1,""))</f>
        <v>35996</v>
      </c>
      <c r="B24" s="3">
        <f t="shared" si="2"/>
        <v>35996</v>
      </c>
      <c r="C24" s="7">
        <v>0.3333333333333333</v>
      </c>
      <c r="D24" s="7">
        <v>0.6631944444444444</v>
      </c>
      <c r="E24" s="7">
        <f t="shared" si="3"/>
        <v>0.3298611111111111</v>
      </c>
      <c r="F24" s="12">
        <f t="shared" si="4"/>
        <v>475</v>
      </c>
      <c r="G24" s="12">
        <f t="shared" si="5"/>
        <v>475</v>
      </c>
      <c r="H24" s="12">
        <f t="shared" si="0"/>
      </c>
      <c r="I24" s="12">
        <f t="shared" si="6"/>
      </c>
    </row>
    <row r="25" spans="1:9" ht="12.75">
      <c r="A25" s="2">
        <f t="shared" si="7"/>
        <v>35997</v>
      </c>
      <c r="B25" s="3">
        <f t="shared" si="2"/>
        <v>35997</v>
      </c>
      <c r="C25" s="7">
        <v>0.3333333333333333</v>
      </c>
      <c r="D25" s="7">
        <v>0.76875</v>
      </c>
      <c r="E25" s="7">
        <f t="shared" si="3"/>
        <v>0.43541666666666673</v>
      </c>
      <c r="F25" s="12">
        <f t="shared" si="4"/>
        <v>627.0000000000001</v>
      </c>
      <c r="G25" s="12">
        <f t="shared" si="5"/>
        <v>600</v>
      </c>
      <c r="H25" s="12">
        <f t="shared" si="0"/>
        <v>27.000000000000114</v>
      </c>
      <c r="I25" s="12">
        <f t="shared" si="6"/>
        <v>54.00000000000023</v>
      </c>
    </row>
    <row r="26" spans="1:9" ht="12.75">
      <c r="A26" s="2">
        <f t="shared" si="7"/>
        <v>35998</v>
      </c>
      <c r="B26" s="3">
        <f t="shared" si="2"/>
        <v>35998</v>
      </c>
      <c r="C26" s="7">
        <v>0.3333333333333333</v>
      </c>
      <c r="D26" s="7">
        <v>0.7986111111111112</v>
      </c>
      <c r="E26" s="7">
        <f t="shared" si="3"/>
        <v>0.46527777777777785</v>
      </c>
      <c r="F26" s="12">
        <f t="shared" si="4"/>
        <v>670.0000000000001</v>
      </c>
      <c r="G26" s="12">
        <f t="shared" si="5"/>
        <v>600</v>
      </c>
      <c r="H26" s="12">
        <f t="shared" si="0"/>
        <v>70.00000000000011</v>
      </c>
      <c r="I26" s="12">
        <f t="shared" si="6"/>
        <v>140.00000000000023</v>
      </c>
    </row>
    <row r="27" spans="1:9" ht="12.75">
      <c r="A27" s="2">
        <f t="shared" si="7"/>
        <v>35999</v>
      </c>
      <c r="B27" s="3">
        <f t="shared" si="2"/>
        <v>35999</v>
      </c>
      <c r="C27" s="7">
        <v>0.3333333333333333</v>
      </c>
      <c r="D27" s="7">
        <v>0.5916666666666667</v>
      </c>
      <c r="E27" s="7">
        <f t="shared" si="3"/>
        <v>0.25833333333333336</v>
      </c>
      <c r="F27" s="12">
        <f t="shared" si="4"/>
        <v>372.00000000000006</v>
      </c>
      <c r="G27" s="12">
        <f t="shared" si="5"/>
        <v>372.00000000000006</v>
      </c>
      <c r="H27" s="12">
        <f t="shared" si="0"/>
      </c>
      <c r="I27" s="12">
        <f t="shared" si="6"/>
      </c>
    </row>
    <row r="28" spans="1:9" ht="12.75">
      <c r="A28" s="2">
        <f t="shared" si="7"/>
        <v>36000</v>
      </c>
      <c r="B28" s="3">
        <f t="shared" si="2"/>
        <v>36000</v>
      </c>
      <c r="C28" s="7">
        <v>0.3333333333333333</v>
      </c>
      <c r="D28" s="7">
        <v>0.5</v>
      </c>
      <c r="E28" s="7">
        <f t="shared" si="3"/>
        <v>0.16666666666666669</v>
      </c>
      <c r="F28" s="12">
        <f t="shared" si="4"/>
        <v>240.00000000000003</v>
      </c>
      <c r="G28" s="12">
        <f t="shared" si="5"/>
        <v>240.00000000000003</v>
      </c>
      <c r="H28" s="12">
        <f t="shared" si="0"/>
      </c>
      <c r="I28" s="12">
        <f t="shared" si="6"/>
      </c>
    </row>
    <row r="29" spans="1:9" ht="12.75">
      <c r="A29" s="2">
        <f t="shared" si="7"/>
        <v>36001</v>
      </c>
      <c r="B29" s="3">
        <f t="shared" si="2"/>
        <v>36001</v>
      </c>
      <c r="E29" s="7">
        <f t="shared" si="3"/>
      </c>
      <c r="F29" s="12">
        <f t="shared" si="4"/>
      </c>
      <c r="G29" s="12">
        <f t="shared" si="5"/>
      </c>
      <c r="H29" s="12">
        <f t="shared" si="0"/>
      </c>
      <c r="I29" s="12">
        <f t="shared" si="6"/>
      </c>
    </row>
    <row r="30" spans="1:9" ht="12.75">
      <c r="A30" s="2">
        <f t="shared" si="7"/>
        <v>36002</v>
      </c>
      <c r="B30" s="3">
        <f t="shared" si="2"/>
        <v>36002</v>
      </c>
      <c r="E30" s="7">
        <f t="shared" si="3"/>
      </c>
      <c r="F30" s="12">
        <f t="shared" si="4"/>
      </c>
      <c r="G30" s="12">
        <f t="shared" si="5"/>
      </c>
      <c r="H30" s="12">
        <f t="shared" si="0"/>
      </c>
      <c r="I30" s="12">
        <f t="shared" si="6"/>
      </c>
    </row>
    <row r="31" spans="1:9" ht="12.75">
      <c r="A31" s="2">
        <f t="shared" si="7"/>
        <v>36003</v>
      </c>
      <c r="B31" s="3">
        <f t="shared" si="2"/>
        <v>36003</v>
      </c>
      <c r="C31" s="7">
        <v>0.3833333333333333</v>
      </c>
      <c r="D31" s="7">
        <v>0.8868055555555556</v>
      </c>
      <c r="E31" s="7">
        <f t="shared" si="3"/>
        <v>0.5034722222222223</v>
      </c>
      <c r="F31" s="12">
        <f t="shared" si="4"/>
        <v>725.0000000000001</v>
      </c>
      <c r="G31" s="12">
        <f t="shared" si="5"/>
        <v>600</v>
      </c>
      <c r="H31" s="12">
        <f t="shared" si="0"/>
        <v>125.00000000000011</v>
      </c>
      <c r="I31" s="12">
        <f t="shared" si="6"/>
        <v>250.00000000000023</v>
      </c>
    </row>
    <row r="32" spans="1:9" ht="12.75">
      <c r="A32" s="2">
        <f t="shared" si="7"/>
        <v>36004</v>
      </c>
      <c r="B32" s="3">
        <f t="shared" si="2"/>
        <v>36004</v>
      </c>
      <c r="C32" s="7">
        <v>0.3333333333333333</v>
      </c>
      <c r="D32" s="7">
        <v>0.7229166666666668</v>
      </c>
      <c r="E32" s="7">
        <f t="shared" si="3"/>
        <v>0.38958333333333345</v>
      </c>
      <c r="F32" s="12">
        <f t="shared" si="4"/>
        <v>561.0000000000001</v>
      </c>
      <c r="G32" s="12">
        <f t="shared" si="5"/>
        <v>561.0000000000001</v>
      </c>
      <c r="H32" s="12">
        <f t="shared" si="0"/>
      </c>
      <c r="I32" s="12">
        <f t="shared" si="6"/>
      </c>
    </row>
    <row r="33" spans="1:9" ht="12.75">
      <c r="A33" s="2">
        <f t="shared" si="7"/>
        <v>36005</v>
      </c>
      <c r="B33" s="3">
        <f t="shared" si="2"/>
        <v>36005</v>
      </c>
      <c r="C33" s="7">
        <v>0.325</v>
      </c>
      <c r="D33" s="7">
        <v>0.717361111111111</v>
      </c>
      <c r="E33" s="7">
        <f t="shared" si="3"/>
        <v>0.392361111111111</v>
      </c>
      <c r="F33" s="12">
        <f t="shared" si="4"/>
        <v>564.9999999999999</v>
      </c>
      <c r="G33" s="12">
        <f t="shared" si="5"/>
        <v>564.9999999999999</v>
      </c>
      <c r="H33" s="12">
        <f t="shared" si="0"/>
      </c>
      <c r="I33" s="12">
        <f t="shared" si="6"/>
      </c>
    </row>
    <row r="34" spans="1:9" ht="12.75">
      <c r="A34" s="2">
        <f t="shared" si="7"/>
        <v>36006</v>
      </c>
      <c r="B34" s="3">
        <f t="shared" si="2"/>
        <v>36006</v>
      </c>
      <c r="C34" s="7">
        <v>0.3125</v>
      </c>
      <c r="D34" s="7">
        <v>0.7180555555555556</v>
      </c>
      <c r="E34" s="7">
        <f t="shared" si="3"/>
        <v>0.40555555555555556</v>
      </c>
      <c r="F34" s="12">
        <f t="shared" si="4"/>
        <v>584</v>
      </c>
      <c r="G34" s="12">
        <f t="shared" si="5"/>
        <v>584</v>
      </c>
      <c r="H34" s="12">
        <f t="shared" si="0"/>
      </c>
      <c r="I34" s="12">
        <f t="shared" si="6"/>
      </c>
    </row>
    <row r="35" spans="1:9" ht="12.75">
      <c r="A35" s="2">
        <f t="shared" si="7"/>
        <v>36007</v>
      </c>
      <c r="B35" s="3">
        <f t="shared" si="2"/>
        <v>36007</v>
      </c>
      <c r="C35" s="7">
        <v>0.3333333333333333</v>
      </c>
      <c r="D35" s="7">
        <v>0.53125</v>
      </c>
      <c r="E35" s="7">
        <f t="shared" si="3"/>
        <v>0.19791666666666669</v>
      </c>
      <c r="F35" s="12">
        <f t="shared" si="4"/>
        <v>285</v>
      </c>
      <c r="G35" s="12">
        <f t="shared" si="5"/>
        <v>285</v>
      </c>
      <c r="H35" s="12">
        <f t="shared" si="0"/>
      </c>
      <c r="I35" s="12">
        <f t="shared" si="6"/>
      </c>
    </row>
    <row r="36" spans="1:8" ht="12.75">
      <c r="A36" s="2">
        <f t="shared" si="7"/>
      </c>
      <c r="B36" s="3">
        <f t="shared" si="2"/>
      </c>
      <c r="E36" s="7">
        <f t="shared" si="3"/>
      </c>
      <c r="F36" s="12"/>
      <c r="H36" s="12">
        <f t="shared" si="0"/>
      </c>
    </row>
    <row r="37" spans="5:9" ht="12.75">
      <c r="E37" s="13">
        <f>SUM(E5:E35)</f>
        <v>9.634027777777778</v>
      </c>
      <c r="F37" s="12">
        <f>SUM(F5:F35)</f>
        <v>13873</v>
      </c>
      <c r="G37" s="12">
        <f>SUM(G5:G35)</f>
        <v>12257</v>
      </c>
      <c r="H37" s="12">
        <f>SUM(H5:H35)</f>
        <v>1616.0000000000005</v>
      </c>
      <c r="I37" s="12">
        <f>SUM(I5:I35)</f>
        <v>3232.000000000001</v>
      </c>
    </row>
    <row r="38" spans="6:8" ht="12.75">
      <c r="F38" s="12"/>
      <c r="H38" s="12">
        <f>IF(F38="","",IF(F38&gt;600,F38-600,""))</f>
      </c>
    </row>
    <row r="39" spans="6:9" ht="12.75">
      <c r="F39" s="13">
        <f>F37/1440</f>
        <v>9.634027777777778</v>
      </c>
      <c r="G39" s="13">
        <f>G37/1440</f>
        <v>8.511805555555556</v>
      </c>
      <c r="H39" s="13">
        <f>H37/1440</f>
        <v>1.1222222222222225</v>
      </c>
      <c r="I39" s="13">
        <f>I37/1440</f>
        <v>2.244444444444445</v>
      </c>
    </row>
    <row r="40" ht="13.5" thickBot="1">
      <c r="H40" s="13"/>
    </row>
    <row r="41" spans="5:9" ht="12.75">
      <c r="E41" s="13"/>
      <c r="F41" s="15" t="s">
        <v>7</v>
      </c>
      <c r="G41" s="15" t="s">
        <v>9</v>
      </c>
      <c r="H41" s="17" t="s">
        <v>8</v>
      </c>
      <c r="I41" s="17" t="s">
        <v>10</v>
      </c>
    </row>
    <row r="42" spans="6:9" ht="12.75">
      <c r="F42" s="16">
        <f>INT(F37/60)</f>
        <v>231</v>
      </c>
      <c r="G42" s="16">
        <f>INT(G37/60)</f>
        <v>204</v>
      </c>
      <c r="H42" s="16">
        <f>INT(H37/60)</f>
        <v>26</v>
      </c>
      <c r="I42" s="16">
        <f>INT(I37/60)</f>
        <v>53</v>
      </c>
    </row>
    <row r="43" spans="6:9" ht="13.5" thickBot="1">
      <c r="F43" s="14">
        <f>F37-F42*60</f>
        <v>13</v>
      </c>
      <c r="G43" s="14">
        <f>G37-G42*60</f>
        <v>17</v>
      </c>
      <c r="H43" s="14">
        <f>H37-H42*60</f>
        <v>56.000000000000455</v>
      </c>
      <c r="I43" s="14">
        <f>I37-I42*60</f>
        <v>52.00000000000091</v>
      </c>
    </row>
    <row r="46" ht="12.75">
      <c r="I46" s="12">
        <f>G37+I37</f>
        <v>15489</v>
      </c>
    </row>
    <row r="48" ht="12.75">
      <c r="I48" s="13">
        <f>G39+I39</f>
        <v>10.756250000000001</v>
      </c>
    </row>
    <row r="49" ht="13.5" thickBot="1"/>
    <row r="50" spans="6:9" ht="12.75">
      <c r="F50" s="18" t="s">
        <v>12</v>
      </c>
      <c r="I50" s="17" t="s">
        <v>11</v>
      </c>
    </row>
    <row r="51" ht="12.75">
      <c r="I51" s="16">
        <f>INT(I46/60)</f>
        <v>258</v>
      </c>
    </row>
    <row r="52" ht="13.5" thickBot="1">
      <c r="I52" s="14">
        <f>I46-I51*60</f>
        <v>9</v>
      </c>
    </row>
  </sheetData>
  <mergeCells count="1">
    <mergeCell ref="A1:I1"/>
  </mergeCells>
  <conditionalFormatting sqref="B37:B65536 B2:B4">
    <cfRule type="cellIs" priority="1" dxfId="0" operator="equal" stopIfTrue="1">
      <formula>"So"</formula>
    </cfRule>
  </conditionalFormatting>
  <conditionalFormatting sqref="B5:B36">
    <cfRule type="expression" priority="2" dxfId="1" stopIfTrue="1">
      <formula>OR(WEEKDAY(B5)=1,WEEKDAY(B5)=7)</formula>
    </cfRule>
  </conditionalFormatting>
  <printOptions gridLines="1"/>
  <pageMargins left="0.7874015748031497" right="0" top="0.5905511811023623" bottom="0.5905511811023623" header="0.3937007874015748" footer="0.5118110236220472"/>
  <pageSetup horizontalDpi="360" verticalDpi="360" orientation="portrait" paperSize="9" r:id="rId1"/>
  <headerFooter alignWithMargins="0">
    <oddHeader>&amp;R&amp;8&amp;F, &amp;A, efh,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Microsoft</cp:lastModifiedBy>
  <cp:lastPrinted>1998-09-01T09:44:47Z</cp:lastPrinted>
  <dcterms:created xsi:type="dcterms:W3CDTF">1998-02-06T08:15:51Z</dcterms:created>
  <dcterms:modified xsi:type="dcterms:W3CDTF">2006-10-15T17:38:45Z</dcterms:modified>
  <cp:category/>
  <cp:version/>
  <cp:contentType/>
  <cp:contentStatus/>
</cp:coreProperties>
</file>