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75" windowWidth="15225" windowHeight="9345" firstSheet="11" activeTab="22"/>
  </bookViews>
  <sheets>
    <sheet name="Beginn" sheetId="1" r:id="rId1"/>
    <sheet name="Quadrat" sheetId="2" r:id="rId2"/>
    <sheet name="Rechteck" sheetId="3" r:id="rId3"/>
    <sheet name="Trapez" sheetId="4" r:id="rId4"/>
    <sheet name="Dreieck" sheetId="5" r:id="rId5"/>
    <sheet name="Vieleck" sheetId="6" r:id="rId6"/>
    <sheet name="Kreis" sheetId="7" r:id="rId7"/>
    <sheet name="Kreisring" sheetId="8" r:id="rId8"/>
    <sheet name="Kreisausschnitt" sheetId="9" r:id="rId9"/>
    <sheet name="Kreisabschnitt" sheetId="10" r:id="rId10"/>
    <sheet name="Ellipse" sheetId="11" r:id="rId11"/>
    <sheet name="Würfel" sheetId="12" r:id="rId12"/>
    <sheet name="Prisma" sheetId="13" r:id="rId13"/>
    <sheet name="Pyramide" sheetId="14" r:id="rId14"/>
    <sheet name="Pyramidenstumpf" sheetId="15" r:id="rId15"/>
    <sheet name="Ponton" sheetId="16" r:id="rId16"/>
    <sheet name="Kegel" sheetId="17" r:id="rId17"/>
    <sheet name="Kegelstumpf" sheetId="18" r:id="rId18"/>
    <sheet name="Zylinder" sheetId="19" r:id="rId19"/>
    <sheet name="Hohlzylinder" sheetId="20" r:id="rId20"/>
    <sheet name="ZylindrischerRing" sheetId="21" r:id="rId21"/>
    <sheet name="Kugel" sheetId="22" r:id="rId22"/>
    <sheet name="Grundlegendes" sheetId="23" r:id="rId23"/>
    <sheet name="MVO von Körpern" sheetId="24" r:id="rId24"/>
    <sheet name="GR" sheetId="25" r:id="rId25"/>
  </sheets>
  <externalReferences>
    <externalReference r:id="rId28"/>
  </externalReferences>
  <definedNames>
    <definedName name="Dodekaeder" localSheetId="23">'MVO von Körpern'!$A$6:$E$7</definedName>
    <definedName name="Dodekaeder">#REF!</definedName>
    <definedName name="_xlnm.Print_Area" localSheetId="10">'Ellipse'!$A$1:$BX$43</definedName>
    <definedName name="_xlnm.Print_Area" localSheetId="17">'Kegelstumpf'!$A$1:$CE$46</definedName>
    <definedName name="_xlnm.Print_Area" localSheetId="6">'Kreis'!$A$1:$BT$39</definedName>
    <definedName name="_xlnm.Print_Area" localSheetId="9">'Kreisabschnitt'!$A$1:$CF$36</definedName>
    <definedName name="_xlnm.Print_Area" localSheetId="8">'Kreisausschnitt'!$A$1:$CA$35</definedName>
    <definedName name="_xlnm.Print_Area" localSheetId="7">'Kreisring'!$A$1:$BT$39</definedName>
    <definedName name="_xlnm.Print_Area" localSheetId="15">'Ponton'!$A$1:$CD$40</definedName>
    <definedName name="_xlnm.Print_Area" localSheetId="12">'Prisma'!$A$1:$BO$44</definedName>
    <definedName name="_xlnm.Print_Area" localSheetId="1">'Quadrat'!$A$1:$BN$44</definedName>
    <definedName name="_xlnm.Print_Area" localSheetId="2">'Rechteck'!$A$1:$BN$52</definedName>
    <definedName name="_xlnm.Print_Area" localSheetId="5">'Vieleck'!$A$1:$CB$48</definedName>
    <definedName name="_xlnm.Print_Area" localSheetId="11">'Würfel'!$A$1:$BL$35</definedName>
    <definedName name="Ellipsoid" localSheetId="23">'MVO von Körpern'!$A$9:$E$12</definedName>
    <definedName name="Ellipsoid">#REF!</definedName>
    <definedName name="Hohlkugel" localSheetId="23">'MVO von Körpern'!$A$14:$G$14</definedName>
    <definedName name="Hohlkugel">#REF!</definedName>
    <definedName name="Hohlzylinder" localSheetId="23">'MVO von Körpern'!$A$16:$E$23</definedName>
    <definedName name="Hohlzylinder">#REF!</definedName>
    <definedName name="Ikosaeder" localSheetId="23">'MVO von Körpern'!$A$25:$E$26</definedName>
    <definedName name="Ikosaeder">#REF!</definedName>
    <definedName name="Kegel" localSheetId="23">'MVO von Körpern'!$A$28:$G$30</definedName>
    <definedName name="Kegel">#REF!</definedName>
    <definedName name="Kegelstumpf" localSheetId="23">'MVO von Körpern'!$A$32:$E$33</definedName>
    <definedName name="Kegelstumpf">#REF!</definedName>
    <definedName name="Kugel" localSheetId="23">'MVO von Körpern'!$A$35:$G$36</definedName>
    <definedName name="Kugel">#REF!</definedName>
    <definedName name="Kugelabschnitt" localSheetId="23">'MVO von Körpern'!$A$38:$I$41</definedName>
    <definedName name="Kugelabschnitt">#REF!</definedName>
    <definedName name="Kugelausschnitt" localSheetId="23">'MVO von Körpern'!$A$44:$E$44</definedName>
    <definedName name="Kugelausschnitt">MVO von '[1]Körpern'!$A$44:$E$44</definedName>
    <definedName name="Kugelhaube" localSheetId="23">'MVO von Körpern'!$A$46:$E$46</definedName>
    <definedName name="Kugelhaube">#REF!</definedName>
    <definedName name="Kugelschicht" localSheetId="23">'MVO von Körpern'!$A$48:$I$51</definedName>
    <definedName name="Kugelschicht">#REF!</definedName>
    <definedName name="Oktaeder" localSheetId="23">'MVO von Körpern'!$A$53:$E$54</definedName>
    <definedName name="Oktaeder">#REF!</definedName>
    <definedName name="Prisma" localSheetId="23">'MVO von Körpern'!$A$56:$E$57</definedName>
    <definedName name="Prisma">#REF!</definedName>
    <definedName name="Prismatoid" localSheetId="23">'MVO von Körpern'!$A$59:$E$59</definedName>
    <definedName name="Prismatoid">#REF!</definedName>
    <definedName name="Pyramide" localSheetId="23">'MVO von Körpern'!$A$61:$E$62</definedName>
    <definedName name="Pyramide">#REF!</definedName>
    <definedName name="Pyramidenstumpf" localSheetId="23">'MVO von Körpern'!$A$64:$E$64</definedName>
    <definedName name="Pyramidenstumpf">#REF!</definedName>
    <definedName name="Quader" localSheetId="23">'MVO von Körpern'!$A$66:$E$67</definedName>
    <definedName name="Quader">#REF!</definedName>
    <definedName name="Schief_abgeschnittener_Zylinder" localSheetId="23">'MVO von Körpern'!$A$69:$H$70</definedName>
    <definedName name="Schief_abgeschnittener_Zylinder">#REF!</definedName>
    <definedName name="temp1">#REF!</definedName>
    <definedName name="Tetraeder" localSheetId="23">'MVO von Körpern'!$A$72:$E$73</definedName>
    <definedName name="Tetraeder">#REF!</definedName>
    <definedName name="Umdrehungsparaboloid" localSheetId="23">'MVO von Körpern'!$A$75:$G$76</definedName>
    <definedName name="Umdrehungsparaboloid">#REF!</definedName>
    <definedName name="Wulst" localSheetId="23">'MVO von Körpern'!$A$78:$I$79</definedName>
    <definedName name="Wulst">#REF!</definedName>
    <definedName name="Würfel" localSheetId="23">'MVO von Körpern'!$A$81:$E$82</definedName>
    <definedName name="Würfel">#REF!</definedName>
    <definedName name="Zylinder" localSheetId="23">'MVO von Körpern'!$A$84:$G$87</definedName>
    <definedName name="Zylinder">#REF!</definedName>
  </definedNames>
  <calcPr fullCalcOnLoad="1"/>
</workbook>
</file>

<file path=xl/comments9.xml><?xml version="1.0" encoding="utf-8"?>
<comments xmlns="http://schemas.openxmlformats.org/spreadsheetml/2006/main">
  <authors>
    <author>Reitner Walter</author>
  </authors>
  <commentList>
    <comment ref="W13" authorId="0">
      <text>
        <r>
          <rPr>
            <b/>
            <sz val="8"/>
            <rFont val="Tahoma"/>
            <family val="0"/>
          </rPr>
          <t xml:space="preserve">                 =WENN(O26;(180*O34)/(PI()*O26);"")</t>
        </r>
        <r>
          <rPr>
            <sz val="8"/>
            <rFont val="Tahoma"/>
            <family val="0"/>
          </rPr>
          <t xml:space="preserve">
Verhindert DIV/0 Fehlermeldung bei r = 0
</t>
        </r>
      </text>
    </comment>
  </commentList>
</comments>
</file>

<file path=xl/sharedStrings.xml><?xml version="1.0" encoding="utf-8"?>
<sst xmlns="http://schemas.openxmlformats.org/spreadsheetml/2006/main" count="766" uniqueCount="347">
  <si>
    <t>D</t>
  </si>
  <si>
    <t>a</t>
  </si>
  <si>
    <r>
      <t>A = a x a = a</t>
    </r>
    <r>
      <rPr>
        <b/>
        <vertAlign val="superscript"/>
        <sz val="14"/>
        <rFont val="Tahoma"/>
        <family val="2"/>
      </rPr>
      <t>2</t>
    </r>
  </si>
  <si>
    <t>a = √A</t>
  </si>
  <si>
    <t>Qadrat</t>
  </si>
  <si>
    <t>Rechteck</t>
  </si>
  <si>
    <t xml:space="preserve">A = g x h </t>
  </si>
  <si>
    <t>h</t>
  </si>
  <si>
    <t>g</t>
  </si>
  <si>
    <t>g = A / h</t>
  </si>
  <si>
    <t>h = A / g</t>
  </si>
  <si>
    <t>Rhombus</t>
  </si>
  <si>
    <t>Parallelogramm</t>
  </si>
  <si>
    <t>Trapez</t>
  </si>
  <si>
    <t>b</t>
  </si>
  <si>
    <t>a + b</t>
  </si>
  <si>
    <t>x   h</t>
  </si>
  <si>
    <t>A =</t>
  </si>
  <si>
    <t>h =</t>
  </si>
  <si>
    <t xml:space="preserve"> 2 A</t>
  </si>
  <si>
    <t xml:space="preserve"> a + b</t>
  </si>
  <si>
    <t xml:space="preserve"> - b</t>
  </si>
  <si>
    <t>a =</t>
  </si>
  <si>
    <t>b =</t>
  </si>
  <si>
    <t xml:space="preserve"> - a</t>
  </si>
  <si>
    <t>=</t>
  </si>
  <si>
    <t xml:space="preserve">g =2A / h </t>
  </si>
  <si>
    <t>h =2 A / g</t>
  </si>
  <si>
    <r>
      <t xml:space="preserve">Das Dreieck ist die Hälfte eines </t>
    </r>
    <r>
      <rPr>
        <b/>
        <sz val="14"/>
        <color indexed="10"/>
        <rFont val="Tahoma"/>
        <family val="2"/>
      </rPr>
      <t>Rechtecks</t>
    </r>
    <r>
      <rPr>
        <b/>
        <sz val="12"/>
        <color indexed="10"/>
        <rFont val="Tahoma"/>
        <family val="2"/>
      </rPr>
      <t xml:space="preserve">,  eines </t>
    </r>
    <r>
      <rPr>
        <b/>
        <sz val="14"/>
        <color indexed="10"/>
        <rFont val="Tahoma"/>
        <family val="2"/>
      </rPr>
      <t>Rhombus</t>
    </r>
    <r>
      <rPr>
        <b/>
        <sz val="12"/>
        <color indexed="10"/>
        <rFont val="Tahoma"/>
        <family val="2"/>
      </rPr>
      <t xml:space="preserve"> oder eines </t>
    </r>
    <r>
      <rPr>
        <b/>
        <sz val="14"/>
        <color indexed="10"/>
        <rFont val="Tahoma"/>
        <family val="2"/>
      </rPr>
      <t>Parallelogramms.</t>
    </r>
  </si>
  <si>
    <t>A = g x h / 2</t>
  </si>
  <si>
    <t>r</t>
  </si>
  <si>
    <t>d</t>
  </si>
  <si>
    <t>R</t>
  </si>
  <si>
    <t>s</t>
  </si>
  <si>
    <t>Buchstabe</t>
  </si>
  <si>
    <t>Groß</t>
  </si>
  <si>
    <t>Klein</t>
  </si>
  <si>
    <t>Alpha</t>
  </si>
  <si>
    <t>Ny</t>
  </si>
  <si>
    <t>Beta</t>
  </si>
  <si>
    <t>Xi</t>
  </si>
  <si>
    <t>Gamma</t>
  </si>
  <si>
    <t>Omikron</t>
  </si>
  <si>
    <t>Delta</t>
  </si>
  <si>
    <t>Pi</t>
  </si>
  <si>
    <t>Epsilon</t>
  </si>
  <si>
    <t>Rho</t>
  </si>
  <si>
    <t>Zeta</t>
  </si>
  <si>
    <t>Sigma</t>
  </si>
  <si>
    <t xml:space="preserve"> ς  ( sigma )</t>
  </si>
  <si>
    <t>Eta</t>
  </si>
  <si>
    <t>Tau</t>
  </si>
  <si>
    <t>Theta</t>
  </si>
  <si>
    <t>Ypsilon</t>
  </si>
  <si>
    <t>Iota</t>
  </si>
  <si>
    <t>Phi</t>
  </si>
  <si>
    <t>Kappa</t>
  </si>
  <si>
    <t>Chi</t>
  </si>
  <si>
    <t>Lambda</t>
  </si>
  <si>
    <t>Psi</t>
  </si>
  <si>
    <t>My</t>
  </si>
  <si>
    <t>Omega</t>
  </si>
  <si>
    <r>
      <t>Α</t>
    </r>
    <r>
      <rPr>
        <b/>
        <vertAlign val="subscript"/>
        <sz val="14"/>
        <rFont val="Tahoma"/>
        <family val="2"/>
      </rPr>
      <t xml:space="preserve"> (Alpha)</t>
    </r>
  </si>
  <si>
    <r>
      <t>α</t>
    </r>
    <r>
      <rPr>
        <b/>
        <vertAlign val="subscript"/>
        <sz val="14"/>
        <rFont val="Tahoma"/>
        <family val="2"/>
      </rPr>
      <t xml:space="preserve"> ( alpha )</t>
    </r>
  </si>
  <si>
    <r>
      <t>Ν</t>
    </r>
    <r>
      <rPr>
        <b/>
        <vertAlign val="subscript"/>
        <sz val="14"/>
        <rFont val="Tahoma"/>
        <family val="2"/>
      </rPr>
      <t xml:space="preserve"> (Ny)</t>
    </r>
  </si>
  <si>
    <r>
      <t>ν</t>
    </r>
    <r>
      <rPr>
        <b/>
        <vertAlign val="subscript"/>
        <sz val="14"/>
        <rFont val="Tahoma"/>
        <family val="2"/>
      </rPr>
      <t xml:space="preserve"> ( ny )</t>
    </r>
  </si>
  <si>
    <r>
      <t>B</t>
    </r>
    <r>
      <rPr>
        <b/>
        <vertAlign val="subscript"/>
        <sz val="14"/>
        <rFont val="Tahoma"/>
        <family val="2"/>
      </rPr>
      <t xml:space="preserve"> (Beta)</t>
    </r>
  </si>
  <si>
    <r>
      <t>β</t>
    </r>
    <r>
      <rPr>
        <b/>
        <vertAlign val="subscript"/>
        <sz val="14"/>
        <rFont val="Tahoma"/>
        <family val="2"/>
      </rPr>
      <t xml:space="preserve"> ( beta )</t>
    </r>
  </si>
  <si>
    <r>
      <t>Ξ</t>
    </r>
    <r>
      <rPr>
        <b/>
        <vertAlign val="subscript"/>
        <sz val="14"/>
        <rFont val="Tahoma"/>
        <family val="2"/>
      </rPr>
      <t xml:space="preserve"> (Xi)</t>
    </r>
  </si>
  <si>
    <r>
      <t>ξ</t>
    </r>
    <r>
      <rPr>
        <b/>
        <vertAlign val="subscript"/>
        <sz val="14"/>
        <rFont val="Tahoma"/>
        <family val="2"/>
      </rPr>
      <t xml:space="preserve"> ( xi )</t>
    </r>
  </si>
  <si>
    <r>
      <t>Γ</t>
    </r>
    <r>
      <rPr>
        <b/>
        <vertAlign val="subscript"/>
        <sz val="14"/>
        <rFont val="Tahoma"/>
        <family val="2"/>
      </rPr>
      <t xml:space="preserve"> (Gamma)</t>
    </r>
  </si>
  <si>
    <r>
      <t>γ</t>
    </r>
    <r>
      <rPr>
        <b/>
        <vertAlign val="subscript"/>
        <sz val="14"/>
        <rFont val="Tahoma"/>
        <family val="2"/>
      </rPr>
      <t xml:space="preserve"> ( gamma )</t>
    </r>
  </si>
  <si>
    <r>
      <t>Ο</t>
    </r>
    <r>
      <rPr>
        <b/>
        <vertAlign val="subscript"/>
        <sz val="14"/>
        <rFont val="Tahoma"/>
        <family val="2"/>
      </rPr>
      <t xml:space="preserve"> (Omikron)</t>
    </r>
  </si>
  <si>
    <r>
      <t>ο</t>
    </r>
    <r>
      <rPr>
        <b/>
        <vertAlign val="subscript"/>
        <sz val="14"/>
        <rFont val="Tahoma"/>
        <family val="2"/>
      </rPr>
      <t xml:space="preserve"> ( omikron )</t>
    </r>
  </si>
  <si>
    <r>
      <t>Δ</t>
    </r>
    <r>
      <rPr>
        <b/>
        <vertAlign val="subscript"/>
        <sz val="14"/>
        <rFont val="Tahoma"/>
        <family val="2"/>
      </rPr>
      <t xml:space="preserve"> (Delta)</t>
    </r>
  </si>
  <si>
    <r>
      <t>δ</t>
    </r>
    <r>
      <rPr>
        <b/>
        <vertAlign val="subscript"/>
        <sz val="14"/>
        <rFont val="Tahoma"/>
        <family val="2"/>
      </rPr>
      <t xml:space="preserve"> ( delta )</t>
    </r>
  </si>
  <si>
    <r>
      <t>Π</t>
    </r>
    <r>
      <rPr>
        <b/>
        <vertAlign val="subscript"/>
        <sz val="14"/>
        <rFont val="Tahoma"/>
        <family val="2"/>
      </rPr>
      <t xml:space="preserve"> (Pi)</t>
    </r>
  </si>
  <si>
    <r>
      <t>π</t>
    </r>
    <r>
      <rPr>
        <b/>
        <vertAlign val="subscript"/>
        <sz val="14"/>
        <rFont val="Tahoma"/>
        <family val="2"/>
      </rPr>
      <t xml:space="preserve"> ( pi )</t>
    </r>
  </si>
  <si>
    <r>
      <t>Ε</t>
    </r>
    <r>
      <rPr>
        <b/>
        <vertAlign val="subscript"/>
        <sz val="14"/>
        <rFont val="Tahoma"/>
        <family val="2"/>
      </rPr>
      <t xml:space="preserve"> (Epsilon)</t>
    </r>
  </si>
  <si>
    <r>
      <t>ε</t>
    </r>
    <r>
      <rPr>
        <b/>
        <vertAlign val="subscript"/>
        <sz val="14"/>
        <rFont val="Tahoma"/>
        <family val="2"/>
      </rPr>
      <t xml:space="preserve"> ( epsilon )</t>
    </r>
  </si>
  <si>
    <r>
      <t>Ρ</t>
    </r>
    <r>
      <rPr>
        <b/>
        <vertAlign val="subscript"/>
        <sz val="14"/>
        <rFont val="Tahoma"/>
        <family val="2"/>
      </rPr>
      <t xml:space="preserve"> (Rho)</t>
    </r>
  </si>
  <si>
    <r>
      <t>ρ</t>
    </r>
    <r>
      <rPr>
        <b/>
        <vertAlign val="subscript"/>
        <sz val="14"/>
        <rFont val="Tahoma"/>
        <family val="2"/>
      </rPr>
      <t xml:space="preserve"> ( rho )</t>
    </r>
  </si>
  <si>
    <r>
      <t>Ζ</t>
    </r>
    <r>
      <rPr>
        <b/>
        <vertAlign val="subscript"/>
        <sz val="14"/>
        <rFont val="Tahoma"/>
        <family val="2"/>
      </rPr>
      <t xml:space="preserve"> (Zeta)</t>
    </r>
  </si>
  <si>
    <r>
      <t>ζ</t>
    </r>
    <r>
      <rPr>
        <b/>
        <vertAlign val="subscript"/>
        <sz val="14"/>
        <rFont val="Tahoma"/>
        <family val="2"/>
      </rPr>
      <t xml:space="preserve"> ( zeta )</t>
    </r>
  </si>
  <si>
    <r>
      <t>Σ</t>
    </r>
    <r>
      <rPr>
        <b/>
        <vertAlign val="subscript"/>
        <sz val="14"/>
        <rFont val="Tahoma"/>
        <family val="2"/>
      </rPr>
      <t xml:space="preserve"> (Sigma)</t>
    </r>
  </si>
  <si>
    <r>
      <t>H</t>
    </r>
    <r>
      <rPr>
        <b/>
        <vertAlign val="subscript"/>
        <sz val="14"/>
        <rFont val="Tahoma"/>
        <family val="2"/>
      </rPr>
      <t xml:space="preserve"> (Eta)</t>
    </r>
  </si>
  <si>
    <r>
      <t>η</t>
    </r>
    <r>
      <rPr>
        <b/>
        <vertAlign val="subscript"/>
        <sz val="14"/>
        <rFont val="Tahoma"/>
        <family val="2"/>
      </rPr>
      <t xml:space="preserve"> ( eta )</t>
    </r>
  </si>
  <si>
    <r>
      <t>Τ</t>
    </r>
    <r>
      <rPr>
        <b/>
        <vertAlign val="subscript"/>
        <sz val="14"/>
        <rFont val="Tahoma"/>
        <family val="2"/>
      </rPr>
      <t xml:space="preserve"> (Tau)</t>
    </r>
  </si>
  <si>
    <r>
      <t>τ</t>
    </r>
    <r>
      <rPr>
        <b/>
        <vertAlign val="subscript"/>
        <sz val="14"/>
        <rFont val="Tahoma"/>
        <family val="2"/>
      </rPr>
      <t xml:space="preserve"> ( tau )</t>
    </r>
  </si>
  <si>
    <r>
      <t>Θ</t>
    </r>
    <r>
      <rPr>
        <b/>
        <vertAlign val="subscript"/>
        <sz val="14"/>
        <rFont val="Tahoma"/>
        <family val="2"/>
      </rPr>
      <t xml:space="preserve"> (Theta)</t>
    </r>
  </si>
  <si>
    <r>
      <t>θ</t>
    </r>
    <r>
      <rPr>
        <b/>
        <vertAlign val="subscript"/>
        <sz val="14"/>
        <rFont val="Tahoma"/>
        <family val="2"/>
      </rPr>
      <t xml:space="preserve"> ( theta )</t>
    </r>
  </si>
  <si>
    <r>
      <t>Υ</t>
    </r>
    <r>
      <rPr>
        <b/>
        <vertAlign val="subscript"/>
        <sz val="14"/>
        <rFont val="Tahoma"/>
        <family val="2"/>
      </rPr>
      <t xml:space="preserve"> (Ypsilon)</t>
    </r>
  </si>
  <si>
    <r>
      <t>υ</t>
    </r>
    <r>
      <rPr>
        <b/>
        <vertAlign val="subscript"/>
        <sz val="14"/>
        <rFont val="Tahoma"/>
        <family val="2"/>
      </rPr>
      <t xml:space="preserve"> ( ypsilon )</t>
    </r>
  </si>
  <si>
    <r>
      <t>I</t>
    </r>
    <r>
      <rPr>
        <b/>
        <vertAlign val="subscript"/>
        <sz val="14"/>
        <rFont val="Tahoma"/>
        <family val="2"/>
      </rPr>
      <t xml:space="preserve"> (Iota)</t>
    </r>
  </si>
  <si>
    <r>
      <t>ι</t>
    </r>
    <r>
      <rPr>
        <b/>
        <vertAlign val="subscript"/>
        <sz val="14"/>
        <rFont val="Tahoma"/>
        <family val="2"/>
      </rPr>
      <t xml:space="preserve"> ( iota )</t>
    </r>
  </si>
  <si>
    <r>
      <t>Φ</t>
    </r>
    <r>
      <rPr>
        <b/>
        <vertAlign val="subscript"/>
        <sz val="14"/>
        <rFont val="Tahoma"/>
        <family val="2"/>
      </rPr>
      <t xml:space="preserve"> (Phi)</t>
    </r>
  </si>
  <si>
    <r>
      <t>φ</t>
    </r>
    <r>
      <rPr>
        <b/>
        <vertAlign val="subscript"/>
        <sz val="14"/>
        <rFont val="Tahoma"/>
        <family val="2"/>
      </rPr>
      <t xml:space="preserve"> ( phi )</t>
    </r>
  </si>
  <si>
    <r>
      <t>Κ</t>
    </r>
    <r>
      <rPr>
        <b/>
        <vertAlign val="subscript"/>
        <sz val="14"/>
        <rFont val="Tahoma"/>
        <family val="2"/>
      </rPr>
      <t xml:space="preserve"> (Kappa)</t>
    </r>
  </si>
  <si>
    <r>
      <t>κ</t>
    </r>
    <r>
      <rPr>
        <b/>
        <vertAlign val="subscript"/>
        <sz val="14"/>
        <rFont val="Tahoma"/>
        <family val="2"/>
      </rPr>
      <t xml:space="preserve"> (x) ( kappa )</t>
    </r>
  </si>
  <si>
    <r>
      <t>Χ</t>
    </r>
    <r>
      <rPr>
        <b/>
        <vertAlign val="subscript"/>
        <sz val="14"/>
        <rFont val="Tahoma"/>
        <family val="2"/>
      </rPr>
      <t xml:space="preserve"> (Chi)</t>
    </r>
  </si>
  <si>
    <r>
      <t>χ</t>
    </r>
    <r>
      <rPr>
        <b/>
        <vertAlign val="subscript"/>
        <sz val="14"/>
        <rFont val="Tahoma"/>
        <family val="2"/>
      </rPr>
      <t xml:space="preserve"> ( chi )</t>
    </r>
  </si>
  <si>
    <r>
      <t>Λ</t>
    </r>
    <r>
      <rPr>
        <b/>
        <vertAlign val="subscript"/>
        <sz val="14"/>
        <rFont val="Tahoma"/>
        <family val="2"/>
      </rPr>
      <t xml:space="preserve"> (Lambda)</t>
    </r>
  </si>
  <si>
    <r>
      <t>λ</t>
    </r>
    <r>
      <rPr>
        <b/>
        <vertAlign val="subscript"/>
        <sz val="14"/>
        <rFont val="Tahoma"/>
        <family val="2"/>
      </rPr>
      <t xml:space="preserve"> ( lambda )</t>
    </r>
  </si>
  <si>
    <r>
      <t>Ψ</t>
    </r>
    <r>
      <rPr>
        <b/>
        <vertAlign val="subscript"/>
        <sz val="14"/>
        <rFont val="Tahoma"/>
        <family val="2"/>
      </rPr>
      <t xml:space="preserve"> (Psi)</t>
    </r>
  </si>
  <si>
    <r>
      <t>ψ</t>
    </r>
    <r>
      <rPr>
        <b/>
        <vertAlign val="subscript"/>
        <sz val="14"/>
        <rFont val="Tahoma"/>
        <family val="2"/>
      </rPr>
      <t xml:space="preserve"> ( psi )</t>
    </r>
  </si>
  <si>
    <r>
      <t>Μ</t>
    </r>
    <r>
      <rPr>
        <b/>
        <vertAlign val="subscript"/>
        <sz val="14"/>
        <rFont val="Tahoma"/>
        <family val="2"/>
      </rPr>
      <t xml:space="preserve"> (My)</t>
    </r>
  </si>
  <si>
    <r>
      <t>μ</t>
    </r>
    <r>
      <rPr>
        <b/>
        <vertAlign val="subscript"/>
        <sz val="14"/>
        <rFont val="Tahoma"/>
        <family val="2"/>
      </rPr>
      <t xml:space="preserve"> ( my )</t>
    </r>
  </si>
  <si>
    <r>
      <t>Ω</t>
    </r>
    <r>
      <rPr>
        <b/>
        <vertAlign val="subscript"/>
        <sz val="14"/>
        <rFont val="Tahoma"/>
        <family val="2"/>
      </rPr>
      <t xml:space="preserve"> (Omega)</t>
    </r>
  </si>
  <si>
    <r>
      <t>ω</t>
    </r>
    <r>
      <rPr>
        <b/>
        <vertAlign val="subscript"/>
        <sz val="14"/>
        <rFont val="Tahoma"/>
        <family val="2"/>
      </rPr>
      <t xml:space="preserve"> ( omega )</t>
    </r>
  </si>
  <si>
    <t>G</t>
  </si>
  <si>
    <t>O</t>
  </si>
  <si>
    <t>Q</t>
  </si>
  <si>
    <t>Qm</t>
  </si>
  <si>
    <t>S</t>
  </si>
  <si>
    <t>a,b,c</t>
  </si>
  <si>
    <t>Grundfläche</t>
  </si>
  <si>
    <t>Oberfläche</t>
  </si>
  <si>
    <t>Mantelfläche</t>
  </si>
  <si>
    <t>Querschnitt</t>
  </si>
  <si>
    <t>Mittelquerschnitt</t>
  </si>
  <si>
    <t>Seitenfläche</t>
  </si>
  <si>
    <t>Kanten</t>
  </si>
  <si>
    <t>Körperhöhe</t>
  </si>
  <si>
    <t>Seiten- oder Mantellinie</t>
  </si>
  <si>
    <t>Kreishalbmesser (Grundkreis)</t>
  </si>
  <si>
    <t>Kugelhalbmesser</t>
  </si>
  <si>
    <t>Kreis und Kugelradien werden nur dann besonders unterschieden,</t>
  </si>
  <si>
    <t>wenn Verwechslungen möglich sind</t>
  </si>
  <si>
    <t>Prisma</t>
  </si>
  <si>
    <t>Prismatoid</t>
  </si>
  <si>
    <t>Quader</t>
  </si>
  <si>
    <t>Pyramide</t>
  </si>
  <si>
    <t>Pyramidenstumpf</t>
  </si>
  <si>
    <t>Zylinder</t>
  </si>
  <si>
    <t>Hohlzylinder</t>
  </si>
  <si>
    <t>Kegel</t>
  </si>
  <si>
    <t>Kegelstumpf</t>
  </si>
  <si>
    <t>Kugel</t>
  </si>
  <si>
    <t>Hohlkugel</t>
  </si>
  <si>
    <t>Kugelabschnitt</t>
  </si>
  <si>
    <t>Kugelausschnitt</t>
  </si>
  <si>
    <t>Kugelschicht</t>
  </si>
  <si>
    <t>Umdrehungsparaboloid</t>
  </si>
  <si>
    <t>Ellipsoid</t>
  </si>
  <si>
    <t>Schief abgeschnittener Zylinder</t>
  </si>
  <si>
    <t xml:space="preserve"> =</t>
  </si>
  <si>
    <t>V</t>
  </si>
  <si>
    <t>1/6 h *(G1 + G2 + 4 Qm)</t>
  </si>
  <si>
    <t xml:space="preserve"> 2(ab + ac + bc)</t>
  </si>
  <si>
    <t>a * b * c</t>
  </si>
  <si>
    <t>G + n * s</t>
  </si>
  <si>
    <t>1/3 h * (G1 + Wurzel ( G1*G2+G2 )</t>
  </si>
  <si>
    <r>
      <t>2 Π</t>
    </r>
    <r>
      <rPr>
        <b/>
        <vertAlign val="subscript"/>
        <sz val="10"/>
        <rFont val="Tahoma"/>
        <family val="2"/>
      </rPr>
      <t xml:space="preserve"> (Pi) </t>
    </r>
    <r>
      <rPr>
        <b/>
        <sz val="10"/>
        <rFont val="Arial"/>
        <family val="2"/>
      </rPr>
      <t>* r * h</t>
    </r>
  </si>
  <si>
    <r>
      <t>2 Π</t>
    </r>
    <r>
      <rPr>
        <b/>
        <vertAlign val="subscript"/>
        <sz val="10"/>
        <rFont val="Tahoma"/>
        <family val="2"/>
      </rPr>
      <t xml:space="preserve"> (Pi) </t>
    </r>
    <r>
      <rPr>
        <b/>
        <sz val="10"/>
        <rFont val="Arial"/>
        <family val="2"/>
      </rPr>
      <t>* r * (r + h)</t>
    </r>
  </si>
  <si>
    <r>
      <t>r *  Π</t>
    </r>
    <r>
      <rPr>
        <b/>
        <vertAlign val="subscript"/>
        <sz val="10"/>
        <rFont val="Tahoma"/>
        <family val="2"/>
      </rPr>
      <t xml:space="preserve"> (Pi) </t>
    </r>
    <r>
      <rPr>
        <b/>
        <sz val="10"/>
        <rFont val="Arial"/>
        <family val="2"/>
      </rPr>
      <t>* h</t>
    </r>
  </si>
  <si>
    <r>
      <t>d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 xml:space="preserve"> *  Π</t>
    </r>
    <r>
      <rPr>
        <b/>
        <vertAlign val="subscript"/>
        <sz val="10"/>
        <rFont val="Tahoma"/>
        <family val="2"/>
      </rPr>
      <t xml:space="preserve"> (Pi) </t>
    </r>
    <r>
      <rPr>
        <b/>
        <sz val="10"/>
        <rFont val="Arial"/>
        <family val="2"/>
      </rPr>
      <t>* h</t>
    </r>
  </si>
  <si>
    <r>
      <t>r</t>
    </r>
    <r>
      <rPr>
        <b/>
        <vertAlign val="subscript"/>
        <sz val="10"/>
        <rFont val="Tahoma"/>
        <family val="2"/>
      </rPr>
      <t>m</t>
    </r>
  </si>
  <si>
    <t>1/2 * ( r1 + r2) Mittlerer Radius</t>
  </si>
  <si>
    <r>
      <t>2 * r</t>
    </r>
    <r>
      <rPr>
        <b/>
        <vertAlign val="subscript"/>
        <sz val="10"/>
        <rFont val="Tahoma"/>
        <family val="2"/>
      </rPr>
      <t>1</t>
    </r>
    <r>
      <rPr>
        <b/>
        <sz val="10"/>
        <rFont val="Tahoma"/>
        <family val="2"/>
      </rPr>
      <t xml:space="preserve"> * Π</t>
    </r>
    <r>
      <rPr>
        <b/>
        <vertAlign val="subscript"/>
        <sz val="10"/>
        <rFont val="Tahoma"/>
        <family val="2"/>
      </rPr>
      <t xml:space="preserve"> (Pi) </t>
    </r>
    <r>
      <rPr>
        <b/>
        <sz val="10"/>
        <rFont val="Arial"/>
        <family val="2"/>
      </rPr>
      <t xml:space="preserve">* h </t>
    </r>
    <r>
      <rPr>
        <b/>
        <sz val="14"/>
        <rFont val="Arial"/>
        <family val="2"/>
      </rPr>
      <t>+</t>
    </r>
    <r>
      <rPr>
        <b/>
        <sz val="10"/>
        <rFont val="Arial"/>
        <family val="2"/>
      </rPr>
      <t xml:space="preserve">  2 * r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*  Π (Pi)  * h </t>
    </r>
  </si>
  <si>
    <r>
      <t>Π (Pi) * h *  d  * ( 2 * r</t>
    </r>
    <r>
      <rPr>
        <b/>
        <vertAlign val="subscript"/>
        <sz val="10"/>
        <rFont val="Tahoma"/>
        <family val="2"/>
      </rPr>
      <t>1</t>
    </r>
    <r>
      <rPr>
        <b/>
        <sz val="10"/>
        <rFont val="Tahoma"/>
        <family val="2"/>
      </rPr>
      <t xml:space="preserve"> </t>
    </r>
    <r>
      <rPr>
        <b/>
        <sz val="14"/>
        <rFont val="Tahoma"/>
        <family val="2"/>
      </rPr>
      <t>-</t>
    </r>
    <r>
      <rPr>
        <b/>
        <sz val="10"/>
        <rFont val="Tahoma"/>
        <family val="2"/>
      </rPr>
      <t xml:space="preserve"> d ) </t>
    </r>
  </si>
  <si>
    <r>
      <t>Π</t>
    </r>
    <r>
      <rPr>
        <b/>
        <vertAlign val="subscript"/>
        <sz val="10"/>
        <rFont val="Tahoma"/>
        <family val="2"/>
      </rPr>
      <t xml:space="preserve"> (Pi) </t>
    </r>
    <r>
      <rPr>
        <b/>
        <sz val="10"/>
        <rFont val="Arial"/>
        <family val="2"/>
      </rPr>
      <t>* h * ( r</t>
    </r>
    <r>
      <rPr>
        <b/>
        <vertAlign val="subscript"/>
        <sz val="10"/>
        <rFont val="Arial"/>
        <family val="2"/>
      </rPr>
      <t>1</t>
    </r>
    <r>
      <rPr>
        <b/>
        <vertAlign val="superscript"/>
        <sz val="10"/>
        <rFont val="Arial"/>
        <family val="2"/>
      </rPr>
      <t>2</t>
    </r>
    <r>
      <rPr>
        <b/>
        <sz val="14"/>
        <rFont val="Arial"/>
        <family val="2"/>
      </rPr>
      <t xml:space="preserve"> -</t>
    </r>
    <r>
      <rPr>
        <b/>
        <sz val="10"/>
        <rFont val="Arial"/>
        <family val="2"/>
      </rPr>
      <t xml:space="preserve"> r</t>
    </r>
    <r>
      <rPr>
        <b/>
        <vertAlign val="subscript"/>
        <sz val="10"/>
        <rFont val="Arial"/>
        <family val="2"/>
      </rPr>
      <t>2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) </t>
    </r>
  </si>
  <si>
    <r>
      <t>Π</t>
    </r>
    <r>
      <rPr>
        <b/>
        <vertAlign val="subscript"/>
        <sz val="10"/>
        <rFont val="Tahoma"/>
        <family val="2"/>
      </rPr>
      <t xml:space="preserve"> (Pi) </t>
    </r>
    <r>
      <rPr>
        <b/>
        <sz val="10"/>
        <rFont val="Arial"/>
        <family val="2"/>
      </rPr>
      <t>* h *  d * ( 2 * r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 xml:space="preserve">+ d )  </t>
    </r>
  </si>
  <si>
    <r>
      <t>2  * Π (Pi) * h *  d  * r</t>
    </r>
    <r>
      <rPr>
        <b/>
        <vertAlign val="subscript"/>
        <sz val="10"/>
        <rFont val="Tahoma"/>
        <family val="2"/>
      </rPr>
      <t>m</t>
    </r>
  </si>
  <si>
    <r>
      <t>r</t>
    </r>
    <r>
      <rPr>
        <b/>
        <vertAlign val="subscript"/>
        <sz val="10"/>
        <rFont val="Arial"/>
        <family val="2"/>
      </rPr>
      <t>1</t>
    </r>
    <r>
      <rPr>
        <b/>
        <sz val="14"/>
        <rFont val="Arial"/>
        <family val="2"/>
      </rPr>
      <t xml:space="preserve"> -</t>
    </r>
    <r>
      <rPr>
        <b/>
        <sz val="10"/>
        <rFont val="Arial"/>
        <family val="2"/>
      </rPr>
      <t xml:space="preserve">  r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 Wandstärke )</t>
    </r>
  </si>
  <si>
    <r>
      <t>2 * Π</t>
    </r>
    <r>
      <rPr>
        <b/>
        <vertAlign val="subscript"/>
        <sz val="10"/>
        <rFont val="Tahoma"/>
        <family val="2"/>
      </rPr>
      <t xml:space="preserve"> (Pi) </t>
    </r>
    <r>
      <rPr>
        <b/>
        <sz val="10"/>
        <rFont val="Arial"/>
        <family val="2"/>
      </rPr>
      <t>* h * ( r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r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) </t>
    </r>
  </si>
  <si>
    <t xml:space="preserve"> 3 Achsig</t>
  </si>
  <si>
    <t xml:space="preserve"> a Drehachse</t>
  </si>
  <si>
    <t xml:space="preserve"> b Drehachse</t>
  </si>
  <si>
    <t>Würfel</t>
  </si>
  <si>
    <t>Oktaeder</t>
  </si>
  <si>
    <t>Dodekaeder</t>
  </si>
  <si>
    <t>Ikosaeder</t>
  </si>
  <si>
    <t>Tetraeder</t>
  </si>
  <si>
    <t>r  * Π (Pi) * 8</t>
  </si>
  <si>
    <r>
      <t>r  * Π (Pi) * Wurzel ( r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 xml:space="preserve"> + h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 xml:space="preserve"> )</t>
    </r>
  </si>
  <si>
    <t>r  * Π (Pi) * ( r + 8 )</t>
  </si>
  <si>
    <r>
      <t>1/3 r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 xml:space="preserve">  * Π (Pi) * h</t>
    </r>
  </si>
  <si>
    <t>Π (Pi) * 8 * ( r1 + r2)</t>
  </si>
  <si>
    <r>
      <t>1/3 Π (Pi) * h * (r</t>
    </r>
    <r>
      <rPr>
        <b/>
        <vertAlign val="subscript"/>
        <sz val="10"/>
        <rFont val="Tahoma"/>
        <family val="2"/>
      </rPr>
      <t>1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 xml:space="preserve"> + r</t>
    </r>
    <r>
      <rPr>
        <b/>
        <vertAlign val="subscript"/>
        <sz val="10"/>
        <rFont val="Tahoma"/>
        <family val="2"/>
      </rPr>
      <t>1</t>
    </r>
    <r>
      <rPr>
        <b/>
        <sz val="10"/>
        <rFont val="Tahoma"/>
        <family val="2"/>
      </rPr>
      <t xml:space="preserve"> * r</t>
    </r>
    <r>
      <rPr>
        <b/>
        <vertAlign val="subscript"/>
        <sz val="10"/>
        <rFont val="Tahoma"/>
        <family val="2"/>
      </rPr>
      <t>2</t>
    </r>
    <r>
      <rPr>
        <b/>
        <sz val="10"/>
        <rFont val="Tahoma"/>
        <family val="2"/>
      </rPr>
      <t xml:space="preserve"> + r</t>
    </r>
    <r>
      <rPr>
        <b/>
        <vertAlign val="subscript"/>
        <sz val="10"/>
        <rFont val="Tahoma"/>
        <family val="2"/>
      </rPr>
      <t>2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 xml:space="preserve"> )</t>
    </r>
  </si>
  <si>
    <r>
      <t>4 Π (Pi) * r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 xml:space="preserve"> </t>
    </r>
  </si>
  <si>
    <r>
      <t xml:space="preserve"> Π (Pi) * d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 xml:space="preserve"> </t>
    </r>
  </si>
  <si>
    <r>
      <t>4/3 r</t>
    </r>
    <r>
      <rPr>
        <b/>
        <vertAlign val="superscript"/>
        <sz val="10"/>
        <rFont val="Tahoma"/>
        <family val="2"/>
      </rPr>
      <t>3</t>
    </r>
    <r>
      <rPr>
        <b/>
        <sz val="10"/>
        <rFont val="Tahoma"/>
        <family val="2"/>
      </rPr>
      <t xml:space="preserve"> * Π (Pi)</t>
    </r>
  </si>
  <si>
    <r>
      <t>1/6 d</t>
    </r>
    <r>
      <rPr>
        <b/>
        <vertAlign val="superscript"/>
        <sz val="10"/>
        <rFont val="Tahoma"/>
        <family val="2"/>
      </rPr>
      <t>3</t>
    </r>
    <r>
      <rPr>
        <b/>
        <sz val="10"/>
        <rFont val="Tahoma"/>
        <family val="2"/>
      </rPr>
      <t xml:space="preserve"> * Π (Pi)</t>
    </r>
  </si>
  <si>
    <r>
      <t>4/3 Π (Pi) * (r</t>
    </r>
    <r>
      <rPr>
        <b/>
        <vertAlign val="subscript"/>
        <sz val="10"/>
        <rFont val="Tahoma"/>
        <family val="2"/>
      </rPr>
      <t>1</t>
    </r>
    <r>
      <rPr>
        <b/>
        <vertAlign val="superscript"/>
        <sz val="10"/>
        <rFont val="Tahoma"/>
        <family val="2"/>
      </rPr>
      <t>3</t>
    </r>
    <r>
      <rPr>
        <b/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 r</t>
    </r>
    <r>
      <rPr>
        <b/>
        <vertAlign val="subscript"/>
        <sz val="10"/>
        <rFont val="Tahoma"/>
        <family val="2"/>
      </rPr>
      <t>2</t>
    </r>
    <r>
      <rPr>
        <b/>
        <vertAlign val="superscript"/>
        <sz val="10"/>
        <rFont val="Tahoma"/>
        <family val="2"/>
      </rPr>
      <t>3</t>
    </r>
    <r>
      <rPr>
        <b/>
        <sz val="10"/>
        <rFont val="Tahoma"/>
        <family val="2"/>
      </rPr>
      <t xml:space="preserve"> )</t>
    </r>
  </si>
  <si>
    <r>
      <t>1/6 Π (Pi) * (d</t>
    </r>
    <r>
      <rPr>
        <b/>
        <vertAlign val="subscript"/>
        <sz val="10"/>
        <rFont val="Tahoma"/>
        <family val="2"/>
      </rPr>
      <t>1</t>
    </r>
    <r>
      <rPr>
        <b/>
        <vertAlign val="superscript"/>
        <sz val="10"/>
        <rFont val="Tahoma"/>
        <family val="2"/>
      </rPr>
      <t>3</t>
    </r>
    <r>
      <rPr>
        <b/>
        <sz val="10"/>
        <rFont val="Tahoma"/>
        <family val="2"/>
      </rPr>
      <t xml:space="preserve"> -  d</t>
    </r>
    <r>
      <rPr>
        <b/>
        <vertAlign val="subscript"/>
        <sz val="10"/>
        <rFont val="Tahoma"/>
        <family val="2"/>
      </rPr>
      <t>2</t>
    </r>
    <r>
      <rPr>
        <b/>
        <vertAlign val="superscript"/>
        <sz val="10"/>
        <rFont val="Tahoma"/>
        <family val="2"/>
      </rPr>
      <t>3</t>
    </r>
    <r>
      <rPr>
        <b/>
        <sz val="10"/>
        <rFont val="Tahoma"/>
        <family val="2"/>
      </rPr>
      <t xml:space="preserve"> )</t>
    </r>
  </si>
  <si>
    <r>
      <t>Π (Pi) * h</t>
    </r>
    <r>
      <rPr>
        <b/>
        <vertAlign val="superscript"/>
        <sz val="10"/>
        <rFont val="Tahoma"/>
        <family val="2"/>
      </rPr>
      <t>2</t>
    </r>
  </si>
  <si>
    <t>3r - h</t>
  </si>
  <si>
    <t>*</t>
  </si>
  <si>
    <r>
      <t>Π (Pi) * h</t>
    </r>
  </si>
  <si>
    <r>
      <t xml:space="preserve"> ς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 xml:space="preserve">  ( sigma ) - h</t>
    </r>
    <r>
      <rPr>
        <b/>
        <vertAlign val="superscript"/>
        <sz val="10"/>
        <rFont val="Tahoma"/>
        <family val="2"/>
      </rPr>
      <t>2</t>
    </r>
  </si>
  <si>
    <t>Schnittkreisradius</t>
  </si>
  <si>
    <r>
      <t>2/3 r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 xml:space="preserve"> * Π (Pi) * h</t>
    </r>
  </si>
  <si>
    <t>2 * r * Π (Pi) * h</t>
  </si>
  <si>
    <r>
      <t xml:space="preserve"> 3 ς</t>
    </r>
    <r>
      <rPr>
        <b/>
        <vertAlign val="subscript"/>
        <sz val="10"/>
        <rFont val="Tahoma"/>
        <family val="2"/>
      </rPr>
      <t>1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 xml:space="preserve">  + 3 ς</t>
    </r>
    <r>
      <rPr>
        <b/>
        <vertAlign val="subscript"/>
        <sz val="10"/>
        <rFont val="Tahoma"/>
        <family val="2"/>
      </rPr>
      <t>2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 xml:space="preserve"> + h</t>
    </r>
    <r>
      <rPr>
        <b/>
        <vertAlign val="superscript"/>
        <sz val="10"/>
        <rFont val="Tahoma"/>
        <family val="2"/>
      </rPr>
      <t>2</t>
    </r>
  </si>
  <si>
    <r>
      <t xml:space="preserve"> ς</t>
    </r>
    <r>
      <rPr>
        <b/>
        <vertAlign val="subscript"/>
        <sz val="10"/>
        <rFont val="Tahoma"/>
        <family val="2"/>
      </rPr>
      <t>1 ,</t>
    </r>
    <r>
      <rPr>
        <b/>
        <sz val="10"/>
        <rFont val="Tahoma"/>
        <family val="2"/>
      </rPr>
      <t>ς</t>
    </r>
    <r>
      <rPr>
        <b/>
        <vertAlign val="subscript"/>
        <sz val="10"/>
        <rFont val="Tahoma"/>
        <family val="2"/>
      </rPr>
      <t>2</t>
    </r>
  </si>
  <si>
    <t>Schnittkreisradien</t>
  </si>
  <si>
    <t xml:space="preserve">a1 und a2 sind die Abstände der unteren und oberen </t>
  </si>
  <si>
    <r>
      <t>Π (Pi) [r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 xml:space="preserve"> ( a</t>
    </r>
    <r>
      <rPr>
        <b/>
        <vertAlign val="subscript"/>
        <sz val="10"/>
        <rFont val="Tahoma"/>
        <family val="2"/>
      </rPr>
      <t>2</t>
    </r>
    <r>
      <rPr>
        <b/>
        <sz val="10"/>
        <rFont val="Tahoma"/>
        <family val="2"/>
      </rPr>
      <t xml:space="preserve"> - a</t>
    </r>
    <r>
      <rPr>
        <b/>
        <vertAlign val="subscript"/>
        <sz val="10"/>
        <rFont val="Tahoma"/>
        <family val="2"/>
      </rPr>
      <t>1)</t>
    </r>
    <r>
      <rPr>
        <vertAlign val="subscript"/>
        <sz val="14"/>
        <rFont val="Tahoma"/>
        <family val="2"/>
      </rPr>
      <t xml:space="preserve"> -</t>
    </r>
    <r>
      <rPr>
        <b/>
        <vertAlign val="subscript"/>
        <sz val="10"/>
        <rFont val="Tahoma"/>
        <family val="2"/>
      </rPr>
      <t xml:space="preserve"> </t>
    </r>
    <r>
      <rPr>
        <b/>
        <sz val="10"/>
        <rFont val="Tahoma"/>
        <family val="2"/>
      </rPr>
      <t>1/3( a</t>
    </r>
    <r>
      <rPr>
        <b/>
        <vertAlign val="subscript"/>
        <sz val="10"/>
        <rFont val="Tahoma"/>
        <family val="2"/>
      </rPr>
      <t>2</t>
    </r>
    <r>
      <rPr>
        <b/>
        <vertAlign val="superscript"/>
        <sz val="10"/>
        <rFont val="Tahoma"/>
        <family val="2"/>
      </rPr>
      <t>3</t>
    </r>
    <r>
      <rPr>
        <b/>
        <sz val="10"/>
        <rFont val="Tahoma"/>
        <family val="2"/>
      </rPr>
      <t xml:space="preserve"> - a</t>
    </r>
    <r>
      <rPr>
        <b/>
        <vertAlign val="subscript"/>
        <sz val="10"/>
        <rFont val="Tahoma"/>
        <family val="2"/>
      </rPr>
      <t>1</t>
    </r>
    <r>
      <rPr>
        <b/>
        <vertAlign val="superscript"/>
        <sz val="10"/>
        <rFont val="Tahoma"/>
        <family val="2"/>
      </rPr>
      <t>3</t>
    </r>
    <r>
      <rPr>
        <b/>
        <sz val="10"/>
        <rFont val="Tahoma"/>
        <family val="2"/>
      </rPr>
      <t>)]</t>
    </r>
  </si>
  <si>
    <r>
      <t>1/2 r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 xml:space="preserve"> * Π (Pi) * h</t>
    </r>
  </si>
  <si>
    <r>
      <t>Π (Pi) * p  * h</t>
    </r>
    <r>
      <rPr>
        <b/>
        <vertAlign val="superscript"/>
        <sz val="10"/>
        <rFont val="Tahoma"/>
        <family val="2"/>
      </rPr>
      <t>2</t>
    </r>
  </si>
  <si>
    <t>p = Halbparameter der Parabel</t>
  </si>
  <si>
    <t>4/3 Π (Pi) * a * b * c</t>
  </si>
  <si>
    <r>
      <t>4/3 Π (Pi) * a * b</t>
    </r>
    <r>
      <rPr>
        <b/>
        <vertAlign val="superscript"/>
        <sz val="10"/>
        <rFont val="Tahoma"/>
        <family val="2"/>
      </rPr>
      <t>2</t>
    </r>
  </si>
  <si>
    <r>
      <t>4/3 Π (Pi)  * a</t>
    </r>
    <r>
      <rPr>
        <b/>
        <vertAlign val="superscript"/>
        <sz val="10"/>
        <rFont val="Tahoma"/>
        <family val="2"/>
      </rPr>
      <t xml:space="preserve">2 </t>
    </r>
    <r>
      <rPr>
        <b/>
        <sz val="10"/>
        <rFont val="Tahoma"/>
        <family val="2"/>
      </rPr>
      <t>* b</t>
    </r>
  </si>
  <si>
    <t>Wulst (Kreisring)</t>
  </si>
  <si>
    <r>
      <t>4 Π (Pi) * r * ς</t>
    </r>
  </si>
  <si>
    <r>
      <t>2 Π</t>
    </r>
    <r>
      <rPr>
        <b/>
        <vertAlign val="subscript"/>
        <sz val="10"/>
        <rFont val="Tahoma"/>
        <family val="2"/>
      </rPr>
      <t xml:space="preserve"> (Pi)</t>
    </r>
    <r>
      <rPr>
        <b/>
        <vertAlign val="superscript"/>
        <sz val="10"/>
        <rFont val="Tahoma"/>
        <family val="2"/>
      </rPr>
      <t>2</t>
    </r>
    <r>
      <rPr>
        <b/>
        <vertAlign val="subscript"/>
        <sz val="10"/>
        <rFont val="Tahoma"/>
        <family val="2"/>
      </rPr>
      <t xml:space="preserve"> </t>
    </r>
    <r>
      <rPr>
        <b/>
        <sz val="10"/>
        <rFont val="Arial"/>
        <family val="2"/>
      </rPr>
      <t>* r * ς</t>
    </r>
    <r>
      <rPr>
        <b/>
        <vertAlign val="superscript"/>
        <sz val="10"/>
        <rFont val="Arial"/>
        <family val="2"/>
      </rPr>
      <t>2</t>
    </r>
  </si>
  <si>
    <t>r = Entfernung seines Mittelpunktes von der Drehachse</t>
  </si>
  <si>
    <t>ς = Halbmesser des gedrehten Kreises</t>
  </si>
  <si>
    <r>
      <t>Π (Pi)* r * ( s</t>
    </r>
    <r>
      <rPr>
        <b/>
        <vertAlign val="subscript"/>
        <sz val="10"/>
        <rFont val="Tahoma"/>
        <family val="2"/>
      </rPr>
      <t>1</t>
    </r>
    <r>
      <rPr>
        <b/>
        <sz val="10"/>
        <rFont val="Tahoma"/>
        <family val="2"/>
      </rPr>
      <t xml:space="preserve"> + s</t>
    </r>
    <r>
      <rPr>
        <b/>
        <vertAlign val="subscript"/>
        <sz val="10"/>
        <rFont val="Tahoma"/>
        <family val="2"/>
      </rPr>
      <t>2)</t>
    </r>
    <r>
      <rPr>
        <vertAlign val="subscript"/>
        <sz val="14"/>
        <rFont val="Tahoma"/>
        <family val="2"/>
      </rPr>
      <t xml:space="preserve"> </t>
    </r>
  </si>
  <si>
    <r>
      <t>(s</t>
    </r>
    <r>
      <rPr>
        <b/>
        <vertAlign val="subscript"/>
        <sz val="10"/>
        <rFont val="Tahoma"/>
        <family val="2"/>
      </rPr>
      <t>1</t>
    </r>
    <r>
      <rPr>
        <b/>
        <sz val="10"/>
        <rFont val="Tahoma"/>
        <family val="2"/>
      </rPr>
      <t>+ s</t>
    </r>
    <r>
      <rPr>
        <b/>
        <vertAlign val="subscript"/>
        <sz val="10"/>
        <rFont val="Tahoma"/>
        <family val="2"/>
      </rPr>
      <t>2)</t>
    </r>
    <r>
      <rPr>
        <vertAlign val="subscript"/>
        <sz val="14"/>
        <rFont val="Tahoma"/>
        <family val="2"/>
      </rPr>
      <t xml:space="preserve"> längste und kürzeste Seitenlinie</t>
    </r>
  </si>
  <si>
    <r>
      <t>Π (Pi) * r</t>
    </r>
    <r>
      <rPr>
        <b/>
        <vertAlign val="superscript"/>
        <sz val="10"/>
        <rFont val="Tahoma"/>
        <family val="2"/>
      </rPr>
      <t xml:space="preserve">2 </t>
    </r>
    <r>
      <rPr>
        <b/>
        <sz val="10"/>
        <rFont val="Tahoma"/>
        <family val="2"/>
      </rPr>
      <t>* s</t>
    </r>
    <r>
      <rPr>
        <b/>
        <vertAlign val="subscript"/>
        <sz val="10"/>
        <rFont val="Tahoma"/>
        <family val="2"/>
      </rPr>
      <t>m</t>
    </r>
    <r>
      <rPr>
        <b/>
        <sz val="10"/>
        <rFont val="Tahoma"/>
        <family val="2"/>
      </rPr>
      <t xml:space="preserve"> </t>
    </r>
  </si>
  <si>
    <r>
      <t xml:space="preserve"> s</t>
    </r>
    <r>
      <rPr>
        <b/>
        <vertAlign val="subscript"/>
        <sz val="10"/>
        <rFont val="Tahoma"/>
        <family val="2"/>
      </rPr>
      <t>m</t>
    </r>
    <r>
      <rPr>
        <b/>
        <sz val="10"/>
        <rFont val="Tahoma"/>
        <family val="2"/>
      </rPr>
      <t xml:space="preserve"> = 1/2 ( s</t>
    </r>
    <r>
      <rPr>
        <b/>
        <vertAlign val="subscript"/>
        <sz val="10"/>
        <rFont val="Tahoma"/>
        <family val="2"/>
      </rPr>
      <t>1</t>
    </r>
    <r>
      <rPr>
        <b/>
        <sz val="10"/>
        <rFont val="Tahoma"/>
        <family val="2"/>
      </rPr>
      <t xml:space="preserve"> + s</t>
    </r>
    <r>
      <rPr>
        <b/>
        <vertAlign val="subscript"/>
        <sz val="10"/>
        <rFont val="Tahoma"/>
        <family val="2"/>
      </rPr>
      <t>2</t>
    </r>
    <r>
      <rPr>
        <b/>
        <sz val="10"/>
        <rFont val="Tahoma"/>
        <family val="2"/>
      </rPr>
      <t xml:space="preserve">) </t>
    </r>
  </si>
  <si>
    <r>
      <t>a</t>
    </r>
    <r>
      <rPr>
        <b/>
        <vertAlign val="superscript"/>
        <sz val="10"/>
        <rFont val="Tahoma"/>
        <family val="2"/>
      </rPr>
      <t xml:space="preserve">2 </t>
    </r>
    <r>
      <rPr>
        <b/>
        <sz val="10"/>
        <rFont val="Tahoma"/>
        <family val="2"/>
      </rPr>
      <t xml:space="preserve">* Wurzel ( 3 ) </t>
    </r>
  </si>
  <si>
    <r>
      <t>a</t>
    </r>
    <r>
      <rPr>
        <b/>
        <vertAlign val="superscript"/>
        <sz val="10"/>
        <rFont val="Tahoma"/>
        <family val="2"/>
      </rPr>
      <t>3</t>
    </r>
    <r>
      <rPr>
        <b/>
        <sz val="10"/>
        <rFont val="Tahoma"/>
        <family val="2"/>
      </rPr>
      <t>/12</t>
    </r>
    <r>
      <rPr>
        <b/>
        <vertAlign val="superscript"/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* Wurzel ( 2 ) </t>
    </r>
  </si>
  <si>
    <r>
      <t>a</t>
    </r>
    <r>
      <rPr>
        <b/>
        <vertAlign val="superscript"/>
        <sz val="10"/>
        <rFont val="Tahoma"/>
        <family val="2"/>
      </rPr>
      <t>3</t>
    </r>
  </si>
  <si>
    <r>
      <t>6 * a</t>
    </r>
    <r>
      <rPr>
        <b/>
        <vertAlign val="superscript"/>
        <sz val="10"/>
        <rFont val="Tahoma"/>
        <family val="2"/>
      </rPr>
      <t xml:space="preserve">2 </t>
    </r>
  </si>
  <si>
    <r>
      <t>2 * a</t>
    </r>
    <r>
      <rPr>
        <b/>
        <vertAlign val="superscript"/>
        <sz val="10"/>
        <rFont val="Tahoma"/>
        <family val="2"/>
      </rPr>
      <t xml:space="preserve">2 </t>
    </r>
    <r>
      <rPr>
        <b/>
        <sz val="10"/>
        <rFont val="Tahoma"/>
        <family val="2"/>
      </rPr>
      <t xml:space="preserve">* Wurzel ( 3 ) </t>
    </r>
  </si>
  <si>
    <r>
      <t>1/3 a</t>
    </r>
    <r>
      <rPr>
        <b/>
        <vertAlign val="superscript"/>
        <sz val="10"/>
        <rFont val="Tahoma"/>
        <family val="2"/>
      </rPr>
      <t xml:space="preserve">3 </t>
    </r>
    <r>
      <rPr>
        <b/>
        <sz val="10"/>
        <rFont val="Tahoma"/>
        <family val="2"/>
      </rPr>
      <t xml:space="preserve">* Wurzel ( 2 ) </t>
    </r>
  </si>
  <si>
    <r>
      <t>5 * a</t>
    </r>
    <r>
      <rPr>
        <b/>
        <vertAlign val="superscript"/>
        <sz val="10"/>
        <rFont val="Tahoma"/>
        <family val="2"/>
      </rPr>
      <t xml:space="preserve">2 </t>
    </r>
    <r>
      <rPr>
        <b/>
        <sz val="10"/>
        <rFont val="Tahoma"/>
        <family val="2"/>
      </rPr>
      <t xml:space="preserve">* Wurzel ( 3 ) </t>
    </r>
  </si>
  <si>
    <r>
      <t>5/12 a</t>
    </r>
    <r>
      <rPr>
        <b/>
        <vertAlign val="superscript"/>
        <sz val="10"/>
        <rFont val="Tahoma"/>
        <family val="2"/>
      </rPr>
      <t xml:space="preserve">3 </t>
    </r>
    <r>
      <rPr>
        <b/>
        <sz val="10"/>
        <rFont val="Tahoma"/>
        <family val="2"/>
      </rPr>
      <t>* (3 + Wurzel ( 5 ) )</t>
    </r>
  </si>
  <si>
    <r>
      <t>3 * a</t>
    </r>
    <r>
      <rPr>
        <b/>
        <vertAlign val="superscript"/>
        <sz val="10"/>
        <rFont val="Tahoma"/>
        <family val="2"/>
      </rPr>
      <t xml:space="preserve">2 </t>
    </r>
    <r>
      <rPr>
        <b/>
        <sz val="10"/>
        <rFont val="Tahoma"/>
        <family val="2"/>
      </rPr>
      <t>* Wurzel ( 5 * (5 +2 * Wurzel ( 5 ))</t>
    </r>
  </si>
  <si>
    <r>
      <t>1/4 a</t>
    </r>
    <r>
      <rPr>
        <b/>
        <vertAlign val="superscript"/>
        <sz val="10"/>
        <rFont val="Tahoma"/>
        <family val="2"/>
      </rPr>
      <t xml:space="preserve">3 </t>
    </r>
    <r>
      <rPr>
        <b/>
        <sz val="10"/>
        <rFont val="Tahoma"/>
        <family val="2"/>
      </rPr>
      <t>* (15 +( 7 * Wurzel ( 5 ) )</t>
    </r>
  </si>
  <si>
    <t>2 * G + n * S</t>
  </si>
  <si>
    <t>a * b * h</t>
  </si>
  <si>
    <t>1/3 a * b * h</t>
  </si>
  <si>
    <t>L</t>
  </si>
  <si>
    <t>Kantenlänge</t>
  </si>
  <si>
    <t>Bogenlänge</t>
  </si>
  <si>
    <t>A</t>
  </si>
  <si>
    <t xml:space="preserve">Durch Zerlegung in Dreiecke kann die </t>
  </si>
  <si>
    <t>Flächenberechnung sehr einfach durchgeführt werden</t>
  </si>
  <si>
    <t>c</t>
  </si>
  <si>
    <t>h1</t>
  </si>
  <si>
    <t>h2</t>
  </si>
  <si>
    <t>h3</t>
  </si>
  <si>
    <r>
      <t>a*h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+ b*h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+ c*h</t>
    </r>
    <r>
      <rPr>
        <b/>
        <vertAlign val="subscript"/>
        <sz val="12"/>
        <rFont val="Arial"/>
        <family val="2"/>
      </rPr>
      <t>3</t>
    </r>
  </si>
  <si>
    <r>
      <t>A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+ A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+ A</t>
    </r>
    <r>
      <rPr>
        <b/>
        <vertAlign val="subscript"/>
        <sz val="12"/>
        <rFont val="Arial"/>
        <family val="2"/>
      </rPr>
      <t>3</t>
    </r>
  </si>
  <si>
    <r>
      <t>Π (Pi) * d</t>
    </r>
    <r>
      <rPr>
        <b/>
        <vertAlign val="superscript"/>
        <sz val="12"/>
        <rFont val="Arial"/>
        <family val="2"/>
      </rPr>
      <t>2</t>
    </r>
  </si>
  <si>
    <r>
      <t>Π (Pi) * r</t>
    </r>
    <r>
      <rPr>
        <b/>
        <vertAlign val="superscript"/>
        <sz val="12"/>
        <rFont val="Arial"/>
        <family val="2"/>
      </rPr>
      <t>2</t>
    </r>
  </si>
  <si>
    <r>
      <t>Π (Pi) * ( R</t>
    </r>
    <r>
      <rPr>
        <b/>
        <vertAlign val="superscript"/>
        <sz val="12"/>
        <rFont val="Arial"/>
        <family val="2"/>
      </rPr>
      <t xml:space="preserve">2 - </t>
    </r>
    <r>
      <rPr>
        <b/>
        <sz val="12"/>
        <rFont val="Arial"/>
        <family val="2"/>
      </rPr>
      <t>r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)</t>
    </r>
  </si>
  <si>
    <t>Π (Pi) * ( d + s ) * s</t>
  </si>
  <si>
    <t>-</t>
  </si>
  <si>
    <r>
      <t>Π (Pi) * D</t>
    </r>
    <r>
      <rPr>
        <b/>
        <vertAlign val="superscript"/>
        <sz val="12"/>
        <rFont val="Arial"/>
        <family val="2"/>
      </rPr>
      <t>2</t>
    </r>
  </si>
  <si>
    <t>180°</t>
  </si>
  <si>
    <t>Π (Pi) *  r   * β°</t>
  </si>
  <si>
    <t>b Bogenlänge</t>
  </si>
  <si>
    <t>β ( beta )</t>
  </si>
  <si>
    <t>β°</t>
  </si>
  <si>
    <t xml:space="preserve">Π (Pi) *  r </t>
  </si>
  <si>
    <t xml:space="preserve"> 180°   *  b  </t>
  </si>
  <si>
    <t>b * r</t>
  </si>
  <si>
    <t>~</t>
  </si>
  <si>
    <t>6s</t>
  </si>
  <si>
    <r>
      <t>(3h</t>
    </r>
    <r>
      <rPr>
        <b/>
        <vertAlign val="superscript"/>
        <sz val="14"/>
        <rFont val="Tahoma"/>
        <family val="2"/>
      </rPr>
      <t>2</t>
    </r>
    <r>
      <rPr>
        <b/>
        <sz val="14"/>
        <rFont val="Tahoma"/>
        <family val="2"/>
      </rPr>
      <t xml:space="preserve"> + 4s</t>
    </r>
    <r>
      <rPr>
        <b/>
        <vertAlign val="superscript"/>
        <sz val="14"/>
        <rFont val="Tahoma"/>
        <family val="2"/>
      </rPr>
      <t>2</t>
    </r>
    <r>
      <rPr>
        <b/>
        <sz val="14"/>
        <rFont val="Tahoma"/>
        <family val="2"/>
      </rPr>
      <t>)</t>
    </r>
  </si>
  <si>
    <t>2 * √ h ( 2r - h )</t>
  </si>
  <si>
    <t>Π (Pi) *  D   * d</t>
  </si>
  <si>
    <t>Π (Pi)</t>
  </si>
  <si>
    <t>4 * A</t>
  </si>
  <si>
    <t>Π (Pi) * d</t>
  </si>
  <si>
    <t>Π (Pi) * D</t>
  </si>
  <si>
    <t>U</t>
  </si>
  <si>
    <t>D + d</t>
  </si>
  <si>
    <t>Berechnung mit D, d</t>
  </si>
  <si>
    <t>Berechnung mit A und D, oder mit A und d</t>
  </si>
  <si>
    <t>D = √2 x a</t>
  </si>
  <si>
    <t>Rechteck, Parallelogramm, Rhombus</t>
  </si>
  <si>
    <t xml:space="preserve">Dies ist nur ein Beispiel, wie es gemacht werden kann. </t>
  </si>
  <si>
    <t>Vieleck</t>
  </si>
  <si>
    <t>Kreis</t>
  </si>
  <si>
    <t>Kreisring</t>
  </si>
  <si>
    <t>Kreisabschnitt</t>
  </si>
  <si>
    <t>Kreisausschnitt</t>
  </si>
  <si>
    <t>Ellipse</t>
  </si>
  <si>
    <t>ZylindrischerRing</t>
  </si>
  <si>
    <t>Ponton</t>
  </si>
  <si>
    <r>
      <t xml:space="preserve"> 6 * a</t>
    </r>
    <r>
      <rPr>
        <b/>
        <vertAlign val="superscript"/>
        <sz val="14"/>
        <rFont val="Tahoma"/>
        <family val="2"/>
      </rPr>
      <t>2</t>
    </r>
  </si>
  <si>
    <r>
      <t>a</t>
    </r>
    <r>
      <rPr>
        <b/>
        <vertAlign val="superscript"/>
        <sz val="14"/>
        <rFont val="Tahoma"/>
        <family val="2"/>
      </rPr>
      <t>3</t>
    </r>
  </si>
  <si>
    <t xml:space="preserve">Seitenlänge a </t>
  </si>
  <si>
    <r>
      <t>a</t>
    </r>
    <r>
      <rPr>
        <b/>
        <vertAlign val="superscript"/>
        <sz val="14"/>
        <rFont val="Tahoma"/>
        <family val="2"/>
      </rPr>
      <t xml:space="preserve"> * </t>
    </r>
    <r>
      <rPr>
        <b/>
        <sz val="14"/>
        <rFont val="Tahoma"/>
        <family val="2"/>
      </rPr>
      <t>√3</t>
    </r>
  </si>
  <si>
    <t>V / b * h</t>
  </si>
  <si>
    <t>V / a * h</t>
  </si>
  <si>
    <t xml:space="preserve"> 2*(a*h+b*h+a*b)</t>
  </si>
  <si>
    <r>
      <t>A</t>
    </r>
    <r>
      <rPr>
        <b/>
        <vertAlign val="subscript"/>
        <sz val="14"/>
        <rFont val="Tahoma"/>
        <family val="2"/>
      </rPr>
      <t>M</t>
    </r>
  </si>
  <si>
    <r>
      <t>√ a</t>
    </r>
    <r>
      <rPr>
        <b/>
        <vertAlign val="superscript"/>
        <sz val="14"/>
        <rFont val="Tahoma"/>
        <family val="2"/>
      </rPr>
      <t>2</t>
    </r>
    <r>
      <rPr>
        <b/>
        <sz val="14"/>
        <rFont val="Tahoma"/>
        <family val="2"/>
      </rPr>
      <t xml:space="preserve"> + b</t>
    </r>
    <r>
      <rPr>
        <b/>
        <vertAlign val="superscript"/>
        <sz val="14"/>
        <rFont val="Tahoma"/>
        <family val="2"/>
      </rPr>
      <t>2</t>
    </r>
    <r>
      <rPr>
        <b/>
        <sz val="14"/>
        <rFont val="Tahoma"/>
        <family val="2"/>
      </rPr>
      <t xml:space="preserve">  + h</t>
    </r>
    <r>
      <rPr>
        <b/>
        <vertAlign val="superscript"/>
        <sz val="14"/>
        <rFont val="Tahoma"/>
        <family val="2"/>
      </rPr>
      <t>2</t>
    </r>
  </si>
  <si>
    <r>
      <t>V / A</t>
    </r>
    <r>
      <rPr>
        <b/>
        <vertAlign val="subscript"/>
        <sz val="14"/>
        <rFont val="Tahoma"/>
        <family val="2"/>
      </rPr>
      <t>G</t>
    </r>
  </si>
  <si>
    <r>
      <t>A</t>
    </r>
    <r>
      <rPr>
        <b/>
        <vertAlign val="subscript"/>
        <sz val="14"/>
        <rFont val="Tahoma"/>
        <family val="2"/>
      </rPr>
      <t>G</t>
    </r>
  </si>
  <si>
    <t xml:space="preserve"> a * b</t>
  </si>
  <si>
    <r>
      <t>A</t>
    </r>
    <r>
      <rPr>
        <b/>
        <vertAlign val="subscript"/>
        <sz val="14"/>
        <rFont val="Tahoma"/>
        <family val="2"/>
      </rPr>
      <t>G</t>
    </r>
    <r>
      <rPr>
        <b/>
        <sz val="14"/>
        <rFont val="Tahoma"/>
        <family val="2"/>
      </rPr>
      <t>*h</t>
    </r>
  </si>
  <si>
    <r>
      <t>h</t>
    </r>
    <r>
      <rPr>
        <b/>
        <vertAlign val="subscript"/>
        <sz val="16"/>
        <rFont val="Arial"/>
        <family val="2"/>
      </rPr>
      <t>b</t>
    </r>
  </si>
  <si>
    <t>√</t>
  </si>
  <si>
    <t>+</t>
  </si>
  <si>
    <r>
      <t>a</t>
    </r>
    <r>
      <rPr>
        <b/>
        <vertAlign val="superscript"/>
        <sz val="14"/>
        <rFont val="Tahoma"/>
        <family val="2"/>
      </rPr>
      <t>2</t>
    </r>
  </si>
  <si>
    <r>
      <t>h</t>
    </r>
    <r>
      <rPr>
        <b/>
        <vertAlign val="superscript"/>
        <sz val="14"/>
        <rFont val="Tahoma"/>
        <family val="2"/>
      </rPr>
      <t>2</t>
    </r>
  </si>
  <si>
    <r>
      <t>h</t>
    </r>
    <r>
      <rPr>
        <b/>
        <vertAlign val="subscript"/>
        <sz val="14"/>
        <rFont val="Tahoma"/>
        <family val="2"/>
      </rPr>
      <t>b</t>
    </r>
    <r>
      <rPr>
        <b/>
        <vertAlign val="superscript"/>
        <sz val="14"/>
        <rFont val="Tahoma"/>
        <family val="2"/>
      </rPr>
      <t>2</t>
    </r>
  </si>
  <si>
    <r>
      <t>b</t>
    </r>
    <r>
      <rPr>
        <b/>
        <vertAlign val="superscript"/>
        <sz val="14"/>
        <rFont val="Tahoma"/>
        <family val="2"/>
      </rPr>
      <t>2</t>
    </r>
  </si>
  <si>
    <r>
      <t>h</t>
    </r>
    <r>
      <rPr>
        <b/>
        <vertAlign val="subscript"/>
        <sz val="16"/>
        <rFont val="Arial"/>
        <family val="2"/>
      </rPr>
      <t>a</t>
    </r>
  </si>
  <si>
    <t>ha, hb Flächenhöhen</t>
  </si>
  <si>
    <t>L        Kantenlänge</t>
  </si>
  <si>
    <t>( A + A1 +</t>
  </si>
  <si>
    <t>A * A1)</t>
  </si>
  <si>
    <t>a1</t>
  </si>
  <si>
    <t>b1</t>
  </si>
  <si>
    <t>A und A1 sind die beiden Grundflächen</t>
  </si>
  <si>
    <t>Die Grundflächen sind nicht ähnlich.</t>
  </si>
  <si>
    <t>Das Ponton hat im Gegensatz zum Pyramidenstumpf verschieden geneigte Seitenflächen:</t>
  </si>
  <si>
    <t>( 2 ab + ad + bc + 2 cd )</t>
  </si>
  <si>
    <r>
      <t>A</t>
    </r>
    <r>
      <rPr>
        <b/>
        <vertAlign val="subscript"/>
        <sz val="16"/>
        <rFont val="Tahoma"/>
        <family val="2"/>
      </rPr>
      <t>M</t>
    </r>
  </si>
  <si>
    <r>
      <t>A</t>
    </r>
    <r>
      <rPr>
        <b/>
        <vertAlign val="subscript"/>
        <sz val="16"/>
        <rFont val="Arial"/>
        <family val="2"/>
      </rPr>
      <t>M</t>
    </r>
  </si>
  <si>
    <r>
      <t>Π</t>
    </r>
    <r>
      <rPr>
        <b/>
        <vertAlign val="subscript"/>
        <sz val="11"/>
        <rFont val="Tahoma"/>
        <family val="2"/>
      </rPr>
      <t>(Pi)</t>
    </r>
    <r>
      <rPr>
        <b/>
        <sz val="11"/>
        <rFont val="Tahoma"/>
        <family val="2"/>
      </rPr>
      <t>*d*s</t>
    </r>
  </si>
  <si>
    <t>A * h</t>
  </si>
  <si>
    <t xml:space="preserve">  Π (Pi) * d</t>
  </si>
  <si>
    <r>
      <t>Π</t>
    </r>
    <r>
      <rPr>
        <b/>
        <vertAlign val="subscript"/>
        <sz val="11"/>
        <rFont val="Tahoma"/>
        <family val="2"/>
      </rPr>
      <t>(Pi)</t>
    </r>
    <r>
      <rPr>
        <b/>
        <sz val="11"/>
        <rFont val="Tahoma"/>
        <family val="2"/>
      </rPr>
      <t>*s*(D+d)</t>
    </r>
  </si>
  <si>
    <t>Π (Pi)*h</t>
  </si>
  <si>
    <r>
      <t>(D*d+D</t>
    </r>
    <r>
      <rPr>
        <b/>
        <vertAlign val="superscript"/>
        <sz val="11"/>
        <rFont val="Tahoma"/>
        <family val="2"/>
      </rPr>
      <t>2</t>
    </r>
    <r>
      <rPr>
        <b/>
        <sz val="11"/>
        <rFont val="Tahoma"/>
        <family val="2"/>
      </rPr>
      <t>+d</t>
    </r>
    <r>
      <rPr>
        <b/>
        <vertAlign val="superscript"/>
        <sz val="11"/>
        <rFont val="Tahoma"/>
        <family val="2"/>
      </rPr>
      <t>2</t>
    </r>
    <r>
      <rPr>
        <b/>
        <sz val="11"/>
        <rFont val="Tahoma"/>
        <family val="2"/>
      </rPr>
      <t>)</t>
    </r>
  </si>
  <si>
    <r>
      <t>A</t>
    </r>
    <r>
      <rPr>
        <b/>
        <vertAlign val="subscript"/>
        <sz val="12"/>
        <rFont val="Arial"/>
        <family val="2"/>
      </rPr>
      <t>1</t>
    </r>
  </si>
  <si>
    <r>
      <t>A</t>
    </r>
    <r>
      <rPr>
        <b/>
        <vertAlign val="subscript"/>
        <sz val="12"/>
        <rFont val="Arial"/>
        <family val="2"/>
      </rPr>
      <t>2</t>
    </r>
  </si>
  <si>
    <r>
      <t>Π (Pi) * R</t>
    </r>
    <r>
      <rPr>
        <b/>
        <vertAlign val="superscript"/>
        <sz val="12"/>
        <rFont val="Arial"/>
        <family val="2"/>
      </rPr>
      <t>2</t>
    </r>
  </si>
  <si>
    <r>
      <t>O</t>
    </r>
    <r>
      <rPr>
        <b/>
        <sz val="16"/>
        <rFont val="Arial"/>
        <family val="2"/>
      </rPr>
      <t>=</t>
    </r>
  </si>
  <si>
    <t>l</t>
  </si>
  <si>
    <r>
      <t>A</t>
    </r>
    <r>
      <rPr>
        <b/>
        <vertAlign val="subscript"/>
        <sz val="12"/>
        <rFont val="Arial"/>
        <family val="2"/>
      </rPr>
      <t>M</t>
    </r>
  </si>
  <si>
    <r>
      <t>Π (Pi) * d *</t>
    </r>
    <r>
      <rPr>
        <b/>
        <sz val="16"/>
        <rFont val="Arial"/>
        <family val="2"/>
      </rPr>
      <t xml:space="preserve"> </t>
    </r>
    <r>
      <rPr>
        <b/>
        <sz val="16"/>
        <rFont val="Script MT Bold"/>
        <family val="4"/>
      </rPr>
      <t>l</t>
    </r>
  </si>
  <si>
    <r>
      <t>Π (Pi) * r</t>
    </r>
    <r>
      <rPr>
        <b/>
        <vertAlign val="superscript"/>
        <sz val="12"/>
        <rFont val="Arial"/>
        <family val="2"/>
      </rPr>
      <t>3</t>
    </r>
  </si>
  <si>
    <r>
      <t>Π (Pi) * d</t>
    </r>
    <r>
      <rPr>
        <b/>
        <vertAlign val="superscript"/>
        <sz val="12"/>
        <rFont val="Arial"/>
        <family val="2"/>
      </rPr>
      <t>3</t>
    </r>
  </si>
  <si>
    <t>Kugelhaube  Kugelkappe Kugelzone</t>
  </si>
  <si>
    <t>Diagonale; Durchmesser</t>
  </si>
  <si>
    <t>L, l</t>
  </si>
  <si>
    <t>Es muß für jedes Vieleck entschieden werden, wie die Aufgabe gelöst werden soll</t>
  </si>
  <si>
    <t>Zuerst mit Radius r und Winkel β° nach b berechnen, dann  b einsetzen und Fläche A berechnen</t>
  </si>
  <si>
    <t>Mantel Fläche</t>
  </si>
  <si>
    <t>Grund Fläche</t>
  </si>
  <si>
    <t>Volumen</t>
  </si>
  <si>
    <t>Diagonale</t>
  </si>
  <si>
    <r>
      <t>A</t>
    </r>
    <r>
      <rPr>
        <b/>
        <vertAlign val="subscript"/>
        <sz val="12"/>
        <rFont val="Arial"/>
        <family val="2"/>
      </rPr>
      <t>G</t>
    </r>
  </si>
  <si>
    <r>
      <t>A</t>
    </r>
    <r>
      <rPr>
        <b/>
        <vertAlign val="subscript"/>
        <sz val="16"/>
        <rFont val="Arial"/>
        <family val="2"/>
      </rPr>
      <t>G</t>
    </r>
  </si>
  <si>
    <r>
      <t>2 * A</t>
    </r>
    <r>
      <rPr>
        <b/>
        <vertAlign val="subscript"/>
        <sz val="12"/>
        <rFont val="Arial"/>
        <family val="2"/>
      </rPr>
      <t>G</t>
    </r>
    <r>
      <rPr>
        <b/>
        <sz val="12"/>
        <rFont val="Arial"/>
        <family val="2"/>
      </rPr>
      <t xml:space="preserve"> + A</t>
    </r>
    <r>
      <rPr>
        <b/>
        <vertAlign val="subscript"/>
        <sz val="12"/>
        <rFont val="Arial"/>
        <family val="2"/>
      </rPr>
      <t>M</t>
    </r>
  </si>
  <si>
    <r>
      <t>Π (Pi) * ( R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- r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) </t>
    </r>
  </si>
  <si>
    <r>
      <t>Π</t>
    </r>
    <r>
      <rPr>
        <b/>
        <sz val="12"/>
        <rFont val="Arial"/>
        <family val="2"/>
      </rPr>
      <t xml:space="preserve"> * d</t>
    </r>
    <r>
      <rPr>
        <b/>
        <vertAlign val="superscript"/>
        <sz val="12"/>
        <rFont val="Arial"/>
        <family val="2"/>
      </rPr>
      <t>2</t>
    </r>
  </si>
  <si>
    <r>
      <t xml:space="preserve">Π </t>
    </r>
    <r>
      <rPr>
        <b/>
        <sz val="12"/>
        <rFont val="Arial"/>
        <family val="2"/>
      </rPr>
      <t>* D</t>
    </r>
  </si>
  <si>
    <r>
      <t xml:space="preserve">Π </t>
    </r>
    <r>
      <rPr>
        <b/>
        <sz val="12"/>
        <rFont val="Arial"/>
        <family val="2"/>
      </rPr>
      <t>* d</t>
    </r>
  </si>
  <si>
    <t>( Π  = Pi )</t>
  </si>
  <si>
    <t>D,d</t>
  </si>
  <si>
    <t xml:space="preserve">Oder mit Radius r und Bogenlänge b nach β° und Fläche A berechnen </t>
  </si>
  <si>
    <t>Schnittfläche vom Mittelpunkt der Kugel</t>
  </si>
  <si>
    <t>s =</t>
  </si>
  <si>
    <t>α β γ δ ε ζ η θ ι κ λ μ ν ξ ο π ρ ς σ τ υ φ χ ψ ω</t>
  </si>
  <si>
    <t>Α Β Γ Δ Ε Ζ Η Θ Ι Κ Λ Μ Ν Ξ Ο Π Ρ Σ Τ Υ Φ Χ Ψ Ω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</si>
</sst>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\ &quot;öS&quot;;\-#,##0\ &quot;öS&quot;"/>
    <numFmt numFmtId="187" formatCode="#,##0\ &quot;öS&quot;;[Red]\-#,##0\ &quot;öS&quot;"/>
    <numFmt numFmtId="188" formatCode="#,##0.00\ &quot;öS&quot;;\-#,##0.00\ &quot;öS&quot;"/>
    <numFmt numFmtId="189" formatCode="#,##0.00\ &quot;öS&quot;;[Red]\-#,##0.00\ &quot;öS&quot;"/>
    <numFmt numFmtId="190" formatCode="_-* #,##0\ &quot;öS&quot;_-;\-* #,##0\ &quot;öS&quot;_-;_-* &quot;-&quot;\ &quot;öS&quot;_-;_-@_-"/>
    <numFmt numFmtId="191" formatCode="_-* #,##0\ _Ö_S_-;\-* #,##0\ _Ö_S_-;_-* &quot;-&quot;\ _Ö_S_-;_-@_-"/>
    <numFmt numFmtId="192" formatCode="_-* #,##0.00\ &quot;öS&quot;_-;\-* #,##0.00\ &quot;öS&quot;_-;_-* &quot;-&quot;??\ &quot;öS&quot;_-;_-@_-"/>
    <numFmt numFmtId="193" formatCode="_-* #,##0.00\ _Ö_S_-;\-* #,##0.00\ _Ö_S_-;_-* &quot;-&quot;??\ _Ö_S_-;_-@_-"/>
    <numFmt numFmtId="194" formatCode="0.0000"/>
    <numFmt numFmtId="195" formatCode="0.000"/>
    <numFmt numFmtId="196" formatCode="0.0"/>
    <numFmt numFmtId="197" formatCode="0.00_ ;[Red]\-0.00\ "/>
    <numFmt numFmtId="198" formatCode="0.00_ ;\-0.00\ "/>
    <numFmt numFmtId="199" formatCode="0_ ;\-0\ "/>
    <numFmt numFmtId="200" formatCode="0.00000000000"/>
    <numFmt numFmtId="201" formatCode="0.000000000000000000000"/>
    <numFmt numFmtId="202" formatCode="0.00000"/>
    <numFmt numFmtId="203" formatCode="0.0000000000000000000"/>
    <numFmt numFmtId="204" formatCode="0.000000000000000"/>
    <numFmt numFmtId="205" formatCode="#\ ?/2"/>
  </numFmts>
  <fonts count="87">
    <font>
      <sz val="10"/>
      <name val="Tahoma"/>
      <family val="0"/>
    </font>
    <font>
      <b/>
      <sz val="14"/>
      <name val="Tahoma"/>
      <family val="2"/>
    </font>
    <font>
      <b/>
      <vertAlign val="superscript"/>
      <sz val="14"/>
      <name val="Tahoma"/>
      <family val="2"/>
    </font>
    <font>
      <b/>
      <sz val="26"/>
      <color indexed="10"/>
      <name val="Tahoma"/>
      <family val="2"/>
    </font>
    <font>
      <u val="single"/>
      <sz val="10"/>
      <color indexed="36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color indexed="10"/>
      <name val="Tahoma"/>
      <family val="2"/>
    </font>
    <font>
      <b/>
      <sz val="18"/>
      <color indexed="10"/>
      <name val="Tahoma"/>
      <family val="2"/>
    </font>
    <font>
      <b/>
      <sz val="12"/>
      <color indexed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16"/>
      <name val="Arial"/>
      <family val="0"/>
    </font>
    <font>
      <b/>
      <sz val="18"/>
      <name val="Arial"/>
      <family val="2"/>
    </font>
    <font>
      <b/>
      <vertAlign val="subscript"/>
      <sz val="14"/>
      <name val="Tahoma"/>
      <family val="2"/>
    </font>
    <font>
      <vertAlign val="subscript"/>
      <sz val="10"/>
      <name val="Tahoma"/>
      <family val="2"/>
    </font>
    <font>
      <b/>
      <sz val="11"/>
      <name val="Tahoma"/>
      <family val="2"/>
    </font>
    <font>
      <b/>
      <sz val="14"/>
      <name val="Arial"/>
      <family val="2"/>
    </font>
    <font>
      <b/>
      <vertAlign val="subscript"/>
      <sz val="10"/>
      <name val="Tahoma"/>
      <family val="2"/>
    </font>
    <font>
      <b/>
      <sz val="10"/>
      <name val="Arial"/>
      <family val="2"/>
    </font>
    <font>
      <b/>
      <vertAlign val="superscript"/>
      <sz val="10"/>
      <name val="Tahoma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bscript"/>
      <sz val="14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b/>
      <sz val="12"/>
      <name val="Tahoma"/>
      <family val="2"/>
    </font>
    <font>
      <b/>
      <sz val="2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Tahoma"/>
      <family val="2"/>
    </font>
    <font>
      <b/>
      <vertAlign val="subscript"/>
      <sz val="16"/>
      <name val="Arial"/>
      <family val="2"/>
    </font>
    <font>
      <b/>
      <sz val="24"/>
      <name val="Tahoma"/>
      <family val="2"/>
    </font>
    <font>
      <sz val="16"/>
      <name val="Tahoma"/>
      <family val="2"/>
    </font>
    <font>
      <b/>
      <vertAlign val="subscript"/>
      <sz val="16"/>
      <name val="Tahoma"/>
      <family val="2"/>
    </font>
    <font>
      <b/>
      <vertAlign val="subscript"/>
      <sz val="11"/>
      <name val="Tahoma"/>
      <family val="2"/>
    </font>
    <font>
      <b/>
      <vertAlign val="superscript"/>
      <sz val="11"/>
      <name val="Tahoma"/>
      <family val="2"/>
    </font>
    <font>
      <b/>
      <sz val="16"/>
      <name val="Script MT Bold"/>
      <family val="4"/>
    </font>
    <font>
      <sz val="24"/>
      <name val="Script MT Bold"/>
      <family val="4"/>
    </font>
    <font>
      <b/>
      <sz val="12"/>
      <name val="Script MT Bold"/>
      <family val="4"/>
    </font>
    <font>
      <sz val="14"/>
      <name val="Tahoma"/>
      <family val="2"/>
    </font>
    <font>
      <sz val="8"/>
      <name val="Tahoma"/>
      <family val="0"/>
    </font>
    <font>
      <b/>
      <sz val="16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4"/>
      <color indexed="8"/>
      <name val="Tahoma"/>
      <family val="0"/>
    </font>
    <font>
      <sz val="10"/>
      <color indexed="10"/>
      <name val="Tahoma"/>
      <family val="0"/>
    </font>
    <font>
      <b/>
      <sz val="12"/>
      <color indexed="8"/>
      <name val="Tahoma"/>
      <family val="0"/>
    </font>
    <font>
      <vertAlign val="subscript"/>
      <sz val="10"/>
      <color indexed="8"/>
      <name val="Tahoma"/>
      <family val="0"/>
    </font>
    <font>
      <b/>
      <sz val="11"/>
      <color indexed="8"/>
      <name val="Tahoma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 style="dashDot">
        <color indexed="14"/>
      </left>
      <right>
        <color indexed="63"/>
      </right>
      <top style="medium"/>
      <bottom>
        <color indexed="63"/>
      </bottom>
    </border>
    <border diagonalUp="1">
      <left>
        <color indexed="63"/>
      </left>
      <right style="medium"/>
      <top style="medium"/>
      <bottom>
        <color indexed="63"/>
      </bottom>
      <diagonal style="medium"/>
    </border>
    <border>
      <left style="dashDot">
        <color indexed="14"/>
      </left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 style="medium"/>
      <diagonal style="medium"/>
    </border>
    <border>
      <left style="dashDot">
        <color indexed="14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Dot">
        <color indexed="14"/>
      </left>
      <right>
        <color indexed="63"/>
      </right>
      <top>
        <color indexed="63"/>
      </top>
      <bottom style="dashDot">
        <color indexed="14"/>
      </bottom>
    </border>
    <border>
      <left>
        <color indexed="63"/>
      </left>
      <right>
        <color indexed="63"/>
      </right>
      <top>
        <color indexed="63"/>
      </top>
      <bottom style="dashDot">
        <color indexed="14"/>
      </bottom>
    </border>
    <border>
      <left>
        <color indexed="63"/>
      </left>
      <right style="medium"/>
      <top>
        <color indexed="63"/>
      </top>
      <bottom style="dashDot">
        <color indexed="14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ashDot">
        <color indexed="14"/>
      </diagonal>
    </border>
    <border diagonalUp="1">
      <left style="medium"/>
      <right>
        <color indexed="63"/>
      </right>
      <top>
        <color indexed="63"/>
      </top>
      <bottom style="medium"/>
      <diagonal style="dashDot">
        <color indexed="14"/>
      </diagonal>
    </border>
    <border>
      <left style="dashed">
        <color indexed="14"/>
      </left>
      <right>
        <color indexed="63"/>
      </right>
      <top style="medium"/>
      <bottom>
        <color indexed="63"/>
      </bottom>
    </border>
    <border>
      <left style="dashed">
        <color indexed="14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ashed">
        <color indexed="14"/>
      </left>
      <right>
        <color indexed="63"/>
      </right>
      <top>
        <color indexed="63"/>
      </top>
      <bottom style="dashed">
        <color indexed="14"/>
      </bottom>
    </border>
    <border>
      <left>
        <color indexed="63"/>
      </left>
      <right>
        <color indexed="63"/>
      </right>
      <top>
        <color indexed="63"/>
      </top>
      <bottom style="dashed">
        <color indexed="14"/>
      </bottom>
    </border>
    <border>
      <left>
        <color indexed="63"/>
      </left>
      <right style="medium"/>
      <top>
        <color indexed="63"/>
      </top>
      <bottom style="dashed">
        <color indexed="14"/>
      </bottom>
    </border>
    <border>
      <left style="medium"/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 style="mediumDashed">
        <color indexed="10"/>
      </right>
      <top style="mediumDashed">
        <color indexed="10"/>
      </top>
      <bottom>
        <color indexed="63"/>
      </bottom>
    </border>
    <border>
      <left>
        <color indexed="63"/>
      </left>
      <right style="mediumDashed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Dashed">
        <color indexed="10"/>
      </right>
      <top>
        <color indexed="63"/>
      </top>
      <bottom style="medium"/>
    </border>
    <border>
      <left style="mediumDashed">
        <color indexed="10"/>
      </left>
      <right>
        <color indexed="63"/>
      </right>
      <top style="mediumDashed">
        <color indexed="10"/>
      </top>
      <bottom>
        <color indexed="63"/>
      </bottom>
    </border>
    <border>
      <left style="mediumDashed">
        <color indexed="10"/>
      </left>
      <right>
        <color indexed="63"/>
      </right>
      <top style="medium"/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27" borderId="2" applyNumberFormat="0" applyAlignment="0" applyProtection="0"/>
    <xf numFmtId="0" fontId="75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5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32" borderId="9" applyNumberFormat="0" applyAlignment="0" applyProtection="0"/>
  </cellStyleXfs>
  <cellXfs count="503"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 wrapText="1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wrapText="1"/>
      <protection/>
    </xf>
    <xf numFmtId="0" fontId="10" fillId="0" borderId="0" xfId="53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0" fillId="0" borderId="10" xfId="53" applyFont="1" applyBorder="1" applyAlignment="1" applyProtection="1">
      <alignment horizontal="center" vertical="center" wrapText="1"/>
      <protection/>
    </xf>
    <xf numFmtId="0" fontId="10" fillId="0" borderId="0" xfId="53" applyFont="1" applyAlignment="1" applyProtection="1">
      <alignment horizontal="center" vertical="center" wrapText="1"/>
      <protection/>
    </xf>
    <xf numFmtId="0" fontId="19" fillId="0" borderId="0" xfId="53" applyFont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49" fontId="5" fillId="0" borderId="0" xfId="53" applyNumberFormat="1" applyProtection="1">
      <alignment/>
      <protection/>
    </xf>
    <xf numFmtId="0" fontId="11" fillId="33" borderId="0" xfId="53" applyFont="1" applyFill="1" applyAlignment="1" applyProtection="1">
      <alignment horizontal="left"/>
      <protection/>
    </xf>
    <xf numFmtId="0" fontId="12" fillId="33" borderId="0" xfId="53" applyFont="1" applyFill="1" applyAlignment="1" applyProtection="1">
      <alignment horizontal="center"/>
      <protection/>
    </xf>
    <xf numFmtId="0" fontId="11" fillId="33" borderId="0" xfId="53" applyFont="1" applyFill="1" applyAlignment="1" applyProtection="1">
      <alignment/>
      <protection/>
    </xf>
    <xf numFmtId="0" fontId="12" fillId="0" borderId="0" xfId="53" applyFont="1" applyFill="1" applyAlignment="1" applyProtection="1">
      <alignment horizontal="center"/>
      <protection/>
    </xf>
    <xf numFmtId="0" fontId="11" fillId="33" borderId="0" xfId="53" applyFont="1" applyFill="1" applyAlignment="1" applyProtection="1">
      <alignment horizontal="center"/>
      <protection/>
    </xf>
    <xf numFmtId="0" fontId="5" fillId="0" borderId="0" xfId="53" applyProtection="1">
      <alignment/>
      <protection/>
    </xf>
    <xf numFmtId="0" fontId="13" fillId="0" borderId="0" xfId="53" applyFont="1" applyAlignment="1" applyProtection="1">
      <alignment horizontal="left" vertical="center"/>
      <protection/>
    </xf>
    <xf numFmtId="0" fontId="12" fillId="0" borderId="0" xfId="53" applyFont="1" applyAlignment="1" applyProtection="1">
      <alignment horizontal="center" vertical="center"/>
      <protection/>
    </xf>
    <xf numFmtId="49" fontId="1" fillId="0" borderId="0" xfId="53" applyNumberFormat="1" applyFont="1" applyAlignment="1" applyProtection="1">
      <alignment vertical="center"/>
      <protection/>
    </xf>
    <xf numFmtId="0" fontId="1" fillId="0" borderId="0" xfId="53" applyFont="1" applyAlignment="1" applyProtection="1">
      <alignment vertical="center"/>
      <protection/>
    </xf>
    <xf numFmtId="0" fontId="12" fillId="0" borderId="0" xfId="53" applyFont="1" applyBorder="1" applyAlignment="1" applyProtection="1">
      <alignment horizontal="center" vertical="center"/>
      <protection/>
    </xf>
    <xf numFmtId="0" fontId="1" fillId="0" borderId="0" xfId="53" applyFont="1" applyAlignment="1" applyProtection="1">
      <alignment horizontal="center" vertical="center"/>
      <protection/>
    </xf>
    <xf numFmtId="0" fontId="14" fillId="0" borderId="0" xfId="53" applyFont="1" applyAlignment="1" applyProtection="1">
      <alignment horizontal="center" vertical="center"/>
      <protection/>
    </xf>
    <xf numFmtId="0" fontId="5" fillId="0" borderId="0" xfId="53" applyAlignment="1" applyProtection="1">
      <alignment/>
      <protection/>
    </xf>
    <xf numFmtId="0" fontId="5" fillId="0" borderId="0" xfId="53" applyBorder="1" applyAlignment="1" applyProtection="1">
      <alignment horizontal="center"/>
      <protection/>
    </xf>
    <xf numFmtId="0" fontId="5" fillId="0" borderId="0" xfId="53" applyAlignment="1" applyProtection="1">
      <alignment horizontal="center"/>
      <protection/>
    </xf>
    <xf numFmtId="0" fontId="0" fillId="0" borderId="0" xfId="53" applyFont="1" applyAlignment="1" applyProtection="1">
      <alignment horizontal="left" vertical="center"/>
      <protection/>
    </xf>
    <xf numFmtId="0" fontId="15" fillId="0" borderId="0" xfId="53" applyFont="1" applyAlignment="1" applyProtection="1">
      <alignment horizontal="left" vertical="center"/>
      <protection/>
    </xf>
    <xf numFmtId="0" fontId="0" fillId="0" borderId="0" xfId="53" applyFont="1" applyAlignment="1" applyProtection="1">
      <alignment/>
      <protection/>
    </xf>
    <xf numFmtId="0" fontId="0" fillId="0" borderId="0" xfId="53" applyFont="1" applyAlignment="1" applyProtection="1">
      <alignment horizontal="left"/>
      <protection/>
    </xf>
    <xf numFmtId="0" fontId="0" fillId="0" borderId="0" xfId="53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2" fontId="27" fillId="0" borderId="0" xfId="0" applyNumberFormat="1" applyFont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11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30" fillId="0" borderId="12" xfId="53" applyFont="1" applyBorder="1" applyAlignment="1" applyProtection="1">
      <alignment horizontal="center" vertical="center"/>
      <protection/>
    </xf>
    <xf numFmtId="0" fontId="30" fillId="0" borderId="14" xfId="53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5" fillId="0" borderId="10" xfId="0" applyFont="1" applyBorder="1" applyAlignment="1" applyProtection="1">
      <alignment/>
      <protection/>
    </xf>
    <xf numFmtId="0" fontId="25" fillId="0" borderId="0" xfId="0" applyFont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34" xfId="0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29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 horizontal="center"/>
      <protection/>
    </xf>
    <xf numFmtId="0" fontId="0" fillId="0" borderId="41" xfId="0" applyBorder="1" applyAlignment="1" applyProtection="1">
      <alignment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50" xfId="0" applyFont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9" fillId="0" borderId="0" xfId="0" applyFont="1" applyBorder="1" applyAlignment="1">
      <alignment vertical="center" wrapText="1"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12" fillId="0" borderId="0" xfId="53" applyFont="1" applyAlignment="1" applyProtection="1">
      <alignment horizontal="center" vertical="center"/>
      <protection/>
    </xf>
    <xf numFmtId="0" fontId="17" fillId="0" borderId="0" xfId="53" applyFont="1" applyAlignment="1" applyProtection="1">
      <alignment vertical="center"/>
      <protection/>
    </xf>
    <xf numFmtId="0" fontId="5" fillId="0" borderId="0" xfId="53" applyFont="1" applyProtection="1">
      <alignment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35" borderId="0" xfId="0" applyFont="1" applyFill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" fillId="36" borderId="11" xfId="0" applyFont="1" applyFill="1" applyBorder="1" applyAlignment="1" applyProtection="1">
      <alignment horizontal="center" vertical="center"/>
      <protection/>
    </xf>
    <xf numFmtId="0" fontId="1" fillId="36" borderId="12" xfId="0" applyFont="1" applyFill="1" applyBorder="1" applyAlignment="1" applyProtection="1">
      <alignment horizontal="center" vertical="center"/>
      <protection/>
    </xf>
    <xf numFmtId="0" fontId="1" fillId="36" borderId="0" xfId="0" applyFont="1" applyFill="1" applyBorder="1" applyAlignment="1" applyProtection="1">
      <alignment horizontal="center" vertical="center"/>
      <protection/>
    </xf>
    <xf numFmtId="0" fontId="1" fillId="36" borderId="13" xfId="0" applyFont="1" applyFill="1" applyBorder="1" applyAlignment="1" applyProtection="1">
      <alignment horizontal="center" vertical="center"/>
      <protection/>
    </xf>
    <xf numFmtId="0" fontId="1" fillId="36" borderId="10" xfId="0" applyFont="1" applyFill="1" applyBorder="1" applyAlignment="1" applyProtection="1">
      <alignment horizontal="center" vertical="center"/>
      <protection/>
    </xf>
    <xf numFmtId="0" fontId="1" fillId="36" borderId="1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center"/>
      <protection/>
    </xf>
    <xf numFmtId="0" fontId="33" fillId="0" borderId="11" xfId="0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center" vertical="center"/>
      <protection/>
    </xf>
    <xf numFmtId="0" fontId="33" fillId="0" borderId="21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33" fillId="0" borderId="13" xfId="0" applyFont="1" applyBorder="1" applyAlignment="1" applyProtection="1">
      <alignment horizontal="center" vertical="center"/>
      <protection/>
    </xf>
    <xf numFmtId="0" fontId="33" fillId="0" borderId="37" xfId="0" applyFont="1" applyBorder="1" applyAlignment="1" applyProtection="1">
      <alignment horizontal="center" vertical="center"/>
      <protection/>
    </xf>
    <xf numFmtId="0" fontId="33" fillId="0" borderId="10" xfId="0" applyFont="1" applyBorder="1" applyAlignment="1" applyProtection="1">
      <alignment horizontal="center" vertical="center"/>
      <protection/>
    </xf>
    <xf numFmtId="0" fontId="33" fillId="0" borderId="14" xfId="0" applyFont="1" applyBorder="1" applyAlignment="1" applyProtection="1">
      <alignment horizontal="center" vertical="center"/>
      <protection/>
    </xf>
    <xf numFmtId="18" fontId="1" fillId="0" borderId="11" xfId="0" applyNumberFormat="1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29" xfId="0" applyFont="1" applyBorder="1" applyAlignment="1" applyProtection="1">
      <alignment horizontal="center" vertical="center"/>
      <protection/>
    </xf>
    <xf numFmtId="0" fontId="25" fillId="0" borderId="21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37" xfId="0" applyFont="1" applyBorder="1" applyAlignment="1" applyProtection="1">
      <alignment horizontal="center" vertical="center"/>
      <protection/>
    </xf>
    <xf numFmtId="0" fontId="25" fillId="36" borderId="29" xfId="0" applyFont="1" applyFill="1" applyBorder="1" applyAlignment="1" applyProtection="1">
      <alignment horizontal="center" vertical="center"/>
      <protection/>
    </xf>
    <xf numFmtId="0" fontId="25" fillId="36" borderId="11" xfId="0" applyFont="1" applyFill="1" applyBorder="1" applyAlignment="1" applyProtection="1">
      <alignment horizontal="center" vertical="center"/>
      <protection/>
    </xf>
    <xf numFmtId="0" fontId="25" fillId="36" borderId="12" xfId="0" applyFont="1" applyFill="1" applyBorder="1" applyAlignment="1" applyProtection="1">
      <alignment horizontal="center" vertical="center"/>
      <protection/>
    </xf>
    <xf numFmtId="0" fontId="25" fillId="36" borderId="21" xfId="0" applyFont="1" applyFill="1" applyBorder="1" applyAlignment="1" applyProtection="1">
      <alignment horizontal="center" vertical="center"/>
      <protection/>
    </xf>
    <xf numFmtId="0" fontId="25" fillId="36" borderId="0" xfId="0" applyFont="1" applyFill="1" applyBorder="1" applyAlignment="1" applyProtection="1">
      <alignment horizontal="center" vertical="center"/>
      <protection/>
    </xf>
    <xf numFmtId="0" fontId="25" fillId="36" borderId="13" xfId="0" applyFont="1" applyFill="1" applyBorder="1" applyAlignment="1" applyProtection="1">
      <alignment horizontal="center" vertical="center"/>
      <protection/>
    </xf>
    <xf numFmtId="0" fontId="25" fillId="36" borderId="37" xfId="0" applyFont="1" applyFill="1" applyBorder="1" applyAlignment="1" applyProtection="1">
      <alignment horizontal="center" vertical="center"/>
      <protection/>
    </xf>
    <xf numFmtId="0" fontId="25" fillId="36" borderId="10" xfId="0" applyFont="1" applyFill="1" applyBorder="1" applyAlignment="1" applyProtection="1">
      <alignment horizontal="center" vertical="center"/>
      <protection/>
    </xf>
    <xf numFmtId="0" fontId="25" fillId="36" borderId="14" xfId="0" applyFont="1" applyFill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wrapText="1"/>
      <protection/>
    </xf>
    <xf numFmtId="0" fontId="25" fillId="35" borderId="29" xfId="0" applyFont="1" applyFill="1" applyBorder="1" applyAlignment="1" applyProtection="1">
      <alignment horizontal="center"/>
      <protection locked="0"/>
    </xf>
    <xf numFmtId="0" fontId="25" fillId="35" borderId="11" xfId="0" applyFont="1" applyFill="1" applyBorder="1" applyAlignment="1" applyProtection="1">
      <alignment horizontal="center"/>
      <protection locked="0"/>
    </xf>
    <xf numFmtId="0" fontId="25" fillId="35" borderId="12" xfId="0" applyFont="1" applyFill="1" applyBorder="1" applyAlignment="1" applyProtection="1">
      <alignment horizontal="center"/>
      <protection locked="0"/>
    </xf>
    <xf numFmtId="0" fontId="25" fillId="35" borderId="37" xfId="0" applyFont="1" applyFill="1" applyBorder="1" applyAlignment="1" applyProtection="1">
      <alignment horizontal="center"/>
      <protection locked="0"/>
    </xf>
    <xf numFmtId="0" fontId="25" fillId="35" borderId="10" xfId="0" applyFont="1" applyFill="1" applyBorder="1" applyAlignment="1" applyProtection="1">
      <alignment horizontal="center"/>
      <protection locked="0"/>
    </xf>
    <xf numFmtId="0" fontId="25" fillId="35" borderId="14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2" fontId="25" fillId="36" borderId="29" xfId="0" applyNumberFormat="1" applyFont="1" applyFill="1" applyBorder="1" applyAlignment="1" applyProtection="1">
      <alignment horizontal="center" vertical="center"/>
      <protection/>
    </xf>
    <xf numFmtId="2" fontId="25" fillId="36" borderId="11" xfId="0" applyNumberFormat="1" applyFont="1" applyFill="1" applyBorder="1" applyAlignment="1" applyProtection="1">
      <alignment horizontal="center" vertical="center"/>
      <protection/>
    </xf>
    <xf numFmtId="2" fontId="25" fillId="36" borderId="12" xfId="0" applyNumberFormat="1" applyFont="1" applyFill="1" applyBorder="1" applyAlignment="1" applyProtection="1">
      <alignment horizontal="center" vertical="center"/>
      <protection/>
    </xf>
    <xf numFmtId="2" fontId="25" fillId="36" borderId="21" xfId="0" applyNumberFormat="1" applyFont="1" applyFill="1" applyBorder="1" applyAlignment="1" applyProtection="1">
      <alignment horizontal="center" vertical="center"/>
      <protection/>
    </xf>
    <xf numFmtId="2" fontId="25" fillId="36" borderId="0" xfId="0" applyNumberFormat="1" applyFont="1" applyFill="1" applyBorder="1" applyAlignment="1" applyProtection="1">
      <alignment horizontal="center" vertical="center"/>
      <protection/>
    </xf>
    <xf numFmtId="2" fontId="25" fillId="36" borderId="13" xfId="0" applyNumberFormat="1" applyFont="1" applyFill="1" applyBorder="1" applyAlignment="1" applyProtection="1">
      <alignment horizontal="center" vertical="center"/>
      <protection/>
    </xf>
    <xf numFmtId="2" fontId="25" fillId="36" borderId="37" xfId="0" applyNumberFormat="1" applyFont="1" applyFill="1" applyBorder="1" applyAlignment="1" applyProtection="1">
      <alignment horizontal="center" vertical="center"/>
      <protection/>
    </xf>
    <xf numFmtId="2" fontId="25" fillId="36" borderId="10" xfId="0" applyNumberFormat="1" applyFont="1" applyFill="1" applyBorder="1" applyAlignment="1" applyProtection="1">
      <alignment horizontal="center" vertical="center"/>
      <protection/>
    </xf>
    <xf numFmtId="2" fontId="25" fillId="36" borderId="14" xfId="0" applyNumberFormat="1" applyFont="1" applyFill="1" applyBorder="1" applyAlignment="1" applyProtection="1">
      <alignment horizontal="center" vertical="center"/>
      <protection/>
    </xf>
    <xf numFmtId="0" fontId="25" fillId="0" borderId="29" xfId="0" applyFont="1" applyFill="1" applyBorder="1" applyAlignment="1" applyProtection="1">
      <alignment horizontal="center"/>
      <protection/>
    </xf>
    <xf numFmtId="0" fontId="25" fillId="0" borderId="12" xfId="0" applyFont="1" applyFill="1" applyBorder="1" applyAlignment="1" applyProtection="1">
      <alignment horizontal="center"/>
      <protection/>
    </xf>
    <xf numFmtId="0" fontId="25" fillId="0" borderId="37" xfId="0" applyFont="1" applyFill="1" applyBorder="1" applyAlignment="1" applyProtection="1">
      <alignment horizontal="center"/>
      <protection/>
    </xf>
    <xf numFmtId="0" fontId="25" fillId="0" borderId="14" xfId="0" applyFont="1" applyFill="1" applyBorder="1" applyAlignment="1" applyProtection="1">
      <alignment horizontal="center"/>
      <protection/>
    </xf>
    <xf numFmtId="0" fontId="25" fillId="36" borderId="29" xfId="0" applyFont="1" applyFill="1" applyBorder="1" applyAlignment="1" applyProtection="1">
      <alignment horizontal="center"/>
      <protection/>
    </xf>
    <xf numFmtId="0" fontId="25" fillId="36" borderId="11" xfId="0" applyFont="1" applyFill="1" applyBorder="1" applyAlignment="1" applyProtection="1">
      <alignment horizontal="center"/>
      <protection/>
    </xf>
    <xf numFmtId="0" fontId="25" fillId="36" borderId="12" xfId="0" applyFont="1" applyFill="1" applyBorder="1" applyAlignment="1" applyProtection="1">
      <alignment horizontal="center"/>
      <protection/>
    </xf>
    <xf numFmtId="0" fontId="25" fillId="36" borderId="37" xfId="0" applyFont="1" applyFill="1" applyBorder="1" applyAlignment="1" applyProtection="1">
      <alignment horizontal="center"/>
      <protection/>
    </xf>
    <xf numFmtId="0" fontId="25" fillId="36" borderId="10" xfId="0" applyFont="1" applyFill="1" applyBorder="1" applyAlignment="1" applyProtection="1">
      <alignment horizontal="center"/>
      <protection/>
    </xf>
    <xf numFmtId="0" fontId="25" fillId="36" borderId="14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5" fillId="0" borderId="29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37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25" fillId="35" borderId="29" xfId="0" applyFont="1" applyFill="1" applyBorder="1" applyAlignment="1" applyProtection="1">
      <alignment horizontal="center" vertical="center"/>
      <protection locked="0"/>
    </xf>
    <xf numFmtId="0" fontId="25" fillId="35" borderId="11" xfId="0" applyFont="1" applyFill="1" applyBorder="1" applyAlignment="1" applyProtection="1">
      <alignment horizontal="center" vertical="center"/>
      <protection locked="0"/>
    </xf>
    <xf numFmtId="0" fontId="25" fillId="35" borderId="12" xfId="0" applyFont="1" applyFill="1" applyBorder="1" applyAlignment="1" applyProtection="1">
      <alignment horizontal="center" vertical="center"/>
      <protection locked="0"/>
    </xf>
    <xf numFmtId="0" fontId="25" fillId="35" borderId="37" xfId="0" applyFont="1" applyFill="1" applyBorder="1" applyAlignment="1" applyProtection="1">
      <alignment horizontal="center" vertical="center"/>
      <protection locked="0"/>
    </xf>
    <xf numFmtId="0" fontId="25" fillId="35" borderId="10" xfId="0" applyFont="1" applyFill="1" applyBorder="1" applyAlignment="1" applyProtection="1">
      <alignment horizontal="center" vertical="center"/>
      <protection locked="0"/>
    </xf>
    <xf numFmtId="0" fontId="25" fillId="35" borderId="14" xfId="0" applyFont="1" applyFill="1" applyBorder="1" applyAlignment="1" applyProtection="1">
      <alignment horizontal="center" vertical="center"/>
      <protection locked="0"/>
    </xf>
    <xf numFmtId="0" fontId="25" fillId="35" borderId="29" xfId="0" applyFont="1" applyFill="1" applyBorder="1" applyAlignment="1" applyProtection="1">
      <alignment horizontal="center" vertical="center"/>
      <protection/>
    </xf>
    <xf numFmtId="0" fontId="25" fillId="35" borderId="11" xfId="0" applyFont="1" applyFill="1" applyBorder="1" applyAlignment="1" applyProtection="1">
      <alignment horizontal="center" vertical="center"/>
      <protection/>
    </xf>
    <xf numFmtId="0" fontId="25" fillId="35" borderId="12" xfId="0" applyFont="1" applyFill="1" applyBorder="1" applyAlignment="1" applyProtection="1">
      <alignment horizontal="center" vertical="center"/>
      <protection/>
    </xf>
    <xf numFmtId="0" fontId="25" fillId="35" borderId="37" xfId="0" applyFont="1" applyFill="1" applyBorder="1" applyAlignment="1" applyProtection="1">
      <alignment horizontal="center" vertical="center"/>
      <protection/>
    </xf>
    <xf numFmtId="0" fontId="25" fillId="35" borderId="10" xfId="0" applyFont="1" applyFill="1" applyBorder="1" applyAlignment="1" applyProtection="1">
      <alignment horizontal="center" vertical="center"/>
      <protection/>
    </xf>
    <xf numFmtId="0" fontId="25" fillId="35" borderId="14" xfId="0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2" fontId="1" fillId="36" borderId="29" xfId="0" applyNumberFormat="1" applyFont="1" applyFill="1" applyBorder="1" applyAlignment="1" applyProtection="1">
      <alignment horizontal="center" vertical="center"/>
      <protection/>
    </xf>
    <xf numFmtId="2" fontId="1" fillId="36" borderId="11" xfId="0" applyNumberFormat="1" applyFont="1" applyFill="1" applyBorder="1" applyAlignment="1" applyProtection="1">
      <alignment horizontal="center" vertical="center"/>
      <protection/>
    </xf>
    <xf numFmtId="2" fontId="1" fillId="36" borderId="12" xfId="0" applyNumberFormat="1" applyFont="1" applyFill="1" applyBorder="1" applyAlignment="1" applyProtection="1">
      <alignment horizontal="center" vertical="center"/>
      <protection/>
    </xf>
    <xf numFmtId="2" fontId="1" fillId="36" borderId="21" xfId="0" applyNumberFormat="1" applyFont="1" applyFill="1" applyBorder="1" applyAlignment="1" applyProtection="1">
      <alignment horizontal="center" vertical="center"/>
      <protection/>
    </xf>
    <xf numFmtId="2" fontId="1" fillId="36" borderId="0" xfId="0" applyNumberFormat="1" applyFont="1" applyFill="1" applyBorder="1" applyAlignment="1" applyProtection="1">
      <alignment horizontal="center" vertical="center"/>
      <protection/>
    </xf>
    <xf numFmtId="2" fontId="1" fillId="36" borderId="13" xfId="0" applyNumberFormat="1" applyFont="1" applyFill="1" applyBorder="1" applyAlignment="1" applyProtection="1">
      <alignment horizontal="center" vertical="center"/>
      <protection/>
    </xf>
    <xf numFmtId="2" fontId="1" fillId="36" borderId="37" xfId="0" applyNumberFormat="1" applyFont="1" applyFill="1" applyBorder="1" applyAlignment="1" applyProtection="1">
      <alignment horizontal="center" vertical="center"/>
      <protection/>
    </xf>
    <xf numFmtId="2" fontId="1" fillId="36" borderId="10" xfId="0" applyNumberFormat="1" applyFont="1" applyFill="1" applyBorder="1" applyAlignment="1" applyProtection="1">
      <alignment horizontal="center" vertical="center"/>
      <protection/>
    </xf>
    <xf numFmtId="2" fontId="1" fillId="36" borderId="14" xfId="0" applyNumberFormat="1" applyFont="1" applyFill="1" applyBorder="1" applyAlignment="1" applyProtection="1">
      <alignment horizontal="center" vertical="center"/>
      <protection/>
    </xf>
    <xf numFmtId="0" fontId="30" fillId="0" borderId="29" xfId="53" applyFont="1" applyBorder="1" applyAlignment="1" applyProtection="1">
      <alignment horizontal="right" vertical="center"/>
      <protection/>
    </xf>
    <xf numFmtId="0" fontId="30" fillId="0" borderId="11" xfId="53" applyFont="1" applyBorder="1" applyAlignment="1" applyProtection="1">
      <alignment horizontal="right" vertical="center"/>
      <protection/>
    </xf>
    <xf numFmtId="0" fontId="30" fillId="0" borderId="37" xfId="53" applyFont="1" applyBorder="1" applyAlignment="1" applyProtection="1">
      <alignment horizontal="right" vertical="center"/>
      <protection/>
    </xf>
    <xf numFmtId="0" fontId="30" fillId="0" borderId="10" xfId="53" applyFont="1" applyBorder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center" vertical="center" wrapText="1"/>
      <protection/>
    </xf>
    <xf numFmtId="0" fontId="30" fillId="35" borderId="0" xfId="0" applyFont="1" applyFill="1" applyAlignment="1" applyProtection="1">
      <alignment horizontal="center" vertical="center" wrapText="1"/>
      <protection/>
    </xf>
    <xf numFmtId="0" fontId="30" fillId="0" borderId="29" xfId="53" applyFont="1" applyBorder="1" applyAlignment="1" applyProtection="1">
      <alignment horizontal="center" vertical="center"/>
      <protection/>
    </xf>
    <xf numFmtId="0" fontId="30" fillId="0" borderId="11" xfId="53" applyFont="1" applyBorder="1" applyAlignment="1" applyProtection="1">
      <alignment horizontal="center" vertical="center"/>
      <protection/>
    </xf>
    <xf numFmtId="0" fontId="30" fillId="0" borderId="37" xfId="53" applyFont="1" applyBorder="1" applyAlignment="1" applyProtection="1">
      <alignment horizontal="center" vertical="center"/>
      <protection/>
    </xf>
    <xf numFmtId="0" fontId="30" fillId="0" borderId="10" xfId="53" applyFont="1" applyBorder="1" applyAlignment="1" applyProtection="1">
      <alignment horizontal="center" vertical="center"/>
      <protection/>
    </xf>
    <xf numFmtId="0" fontId="10" fillId="35" borderId="29" xfId="0" applyFont="1" applyFill="1" applyBorder="1" applyAlignment="1" applyProtection="1">
      <alignment horizontal="center" vertical="center"/>
      <protection locked="0"/>
    </xf>
    <xf numFmtId="0" fontId="10" fillId="35" borderId="11" xfId="0" applyFont="1" applyFill="1" applyBorder="1" applyAlignment="1" applyProtection="1">
      <alignment horizontal="center" vertical="center"/>
      <protection locked="0"/>
    </xf>
    <xf numFmtId="0" fontId="10" fillId="35" borderId="12" xfId="0" applyFont="1" applyFill="1" applyBorder="1" applyAlignment="1" applyProtection="1">
      <alignment horizontal="center" vertical="center"/>
      <protection locked="0"/>
    </xf>
    <xf numFmtId="0" fontId="10" fillId="35" borderId="37" xfId="0" applyFont="1" applyFill="1" applyBorder="1" applyAlignment="1" applyProtection="1">
      <alignment horizontal="center" vertical="center"/>
      <protection locked="0"/>
    </xf>
    <xf numFmtId="0" fontId="10" fillId="35" borderId="10" xfId="0" applyFont="1" applyFill="1" applyBorder="1" applyAlignment="1" applyProtection="1">
      <alignment horizontal="center" vertical="center"/>
      <protection locked="0"/>
    </xf>
    <xf numFmtId="0" fontId="10" fillId="35" borderId="14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/>
    </xf>
    <xf numFmtId="0" fontId="0" fillId="0" borderId="10" xfId="0" applyBorder="1" applyAlignment="1">
      <alignment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32" fillId="0" borderId="29" xfId="0" applyFont="1" applyFill="1" applyBorder="1" applyAlignment="1" applyProtection="1">
      <alignment horizontal="center"/>
      <protection/>
    </xf>
    <xf numFmtId="0" fontId="32" fillId="0" borderId="11" xfId="0" applyFont="1" applyFill="1" applyBorder="1" applyAlignment="1" applyProtection="1">
      <alignment horizontal="center"/>
      <protection/>
    </xf>
    <xf numFmtId="0" fontId="32" fillId="0" borderId="12" xfId="0" applyFont="1" applyFill="1" applyBorder="1" applyAlignment="1" applyProtection="1">
      <alignment horizontal="center"/>
      <protection/>
    </xf>
    <xf numFmtId="0" fontId="32" fillId="0" borderId="37" xfId="0" applyFont="1" applyFill="1" applyBorder="1" applyAlignment="1" applyProtection="1">
      <alignment horizontal="center"/>
      <protection/>
    </xf>
    <xf numFmtId="0" fontId="32" fillId="0" borderId="10" xfId="0" applyFont="1" applyFill="1" applyBorder="1" applyAlignment="1" applyProtection="1">
      <alignment horizontal="center"/>
      <protection/>
    </xf>
    <xf numFmtId="0" fontId="32" fillId="0" borderId="14" xfId="0" applyFont="1" applyFill="1" applyBorder="1" applyAlignment="1" applyProtection="1">
      <alignment horizontal="center"/>
      <protection/>
    </xf>
    <xf numFmtId="2" fontId="17" fillId="36" borderId="29" xfId="0" applyNumberFormat="1" applyFont="1" applyFill="1" applyBorder="1" applyAlignment="1" applyProtection="1">
      <alignment horizontal="center" vertical="center"/>
      <protection/>
    </xf>
    <xf numFmtId="2" fontId="17" fillId="36" borderId="11" xfId="0" applyNumberFormat="1" applyFont="1" applyFill="1" applyBorder="1" applyAlignment="1" applyProtection="1">
      <alignment horizontal="center" vertical="center"/>
      <protection/>
    </xf>
    <xf numFmtId="2" fontId="17" fillId="36" borderId="12" xfId="0" applyNumberFormat="1" applyFont="1" applyFill="1" applyBorder="1" applyAlignment="1" applyProtection="1">
      <alignment horizontal="center" vertical="center"/>
      <protection/>
    </xf>
    <xf numFmtId="2" fontId="17" fillId="36" borderId="21" xfId="0" applyNumberFormat="1" applyFont="1" applyFill="1" applyBorder="1" applyAlignment="1" applyProtection="1">
      <alignment horizontal="center" vertical="center"/>
      <protection/>
    </xf>
    <xf numFmtId="2" fontId="17" fillId="36" borderId="0" xfId="0" applyNumberFormat="1" applyFont="1" applyFill="1" applyBorder="1" applyAlignment="1" applyProtection="1">
      <alignment horizontal="center" vertical="center"/>
      <protection/>
    </xf>
    <xf numFmtId="2" fontId="17" fillId="36" borderId="13" xfId="0" applyNumberFormat="1" applyFont="1" applyFill="1" applyBorder="1" applyAlignment="1" applyProtection="1">
      <alignment horizontal="center" vertical="center"/>
      <protection/>
    </xf>
    <xf numFmtId="2" fontId="17" fillId="36" borderId="37" xfId="0" applyNumberFormat="1" applyFont="1" applyFill="1" applyBorder="1" applyAlignment="1" applyProtection="1">
      <alignment horizontal="center" vertical="center"/>
      <protection/>
    </xf>
    <xf numFmtId="2" fontId="17" fillId="36" borderId="10" xfId="0" applyNumberFormat="1" applyFont="1" applyFill="1" applyBorder="1" applyAlignment="1" applyProtection="1">
      <alignment horizontal="center" vertical="center"/>
      <protection/>
    </xf>
    <xf numFmtId="2" fontId="17" fillId="36" borderId="14" xfId="0" applyNumberFormat="1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2" fontId="1" fillId="35" borderId="29" xfId="0" applyNumberFormat="1" applyFont="1" applyFill="1" applyBorder="1" applyAlignment="1" applyProtection="1">
      <alignment horizontal="center" vertical="center"/>
      <protection locked="0"/>
    </xf>
    <xf numFmtId="2" fontId="1" fillId="35" borderId="11" xfId="0" applyNumberFormat="1" applyFont="1" applyFill="1" applyBorder="1" applyAlignment="1" applyProtection="1">
      <alignment horizontal="center" vertical="center"/>
      <protection locked="0"/>
    </xf>
    <xf numFmtId="2" fontId="1" fillId="35" borderId="12" xfId="0" applyNumberFormat="1" applyFont="1" applyFill="1" applyBorder="1" applyAlignment="1" applyProtection="1">
      <alignment horizontal="center" vertical="center"/>
      <protection locked="0"/>
    </xf>
    <xf numFmtId="2" fontId="1" fillId="35" borderId="21" xfId="0" applyNumberFormat="1" applyFont="1" applyFill="1" applyBorder="1" applyAlignment="1" applyProtection="1">
      <alignment horizontal="center" vertical="center"/>
      <protection locked="0"/>
    </xf>
    <xf numFmtId="2" fontId="1" fillId="35" borderId="0" xfId="0" applyNumberFormat="1" applyFont="1" applyFill="1" applyBorder="1" applyAlignment="1" applyProtection="1">
      <alignment horizontal="center" vertical="center"/>
      <protection locked="0"/>
    </xf>
    <xf numFmtId="2" fontId="1" fillId="35" borderId="13" xfId="0" applyNumberFormat="1" applyFont="1" applyFill="1" applyBorder="1" applyAlignment="1" applyProtection="1">
      <alignment horizontal="center" vertical="center"/>
      <protection locked="0"/>
    </xf>
    <xf numFmtId="2" fontId="1" fillId="35" borderId="37" xfId="0" applyNumberFormat="1" applyFont="1" applyFill="1" applyBorder="1" applyAlignment="1" applyProtection="1">
      <alignment horizontal="center" vertical="center"/>
      <protection locked="0"/>
    </xf>
    <xf numFmtId="2" fontId="1" fillId="35" borderId="10" xfId="0" applyNumberFormat="1" applyFont="1" applyFill="1" applyBorder="1" applyAlignment="1" applyProtection="1">
      <alignment horizontal="center" vertical="center"/>
      <protection locked="0"/>
    </xf>
    <xf numFmtId="2" fontId="1" fillId="35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43" fillId="36" borderId="29" xfId="0" applyFont="1" applyFill="1" applyBorder="1" applyAlignment="1" applyProtection="1">
      <alignment horizontal="center" vertical="center" wrapText="1"/>
      <protection/>
    </xf>
    <xf numFmtId="0" fontId="43" fillId="36" borderId="11" xfId="0" applyFont="1" applyFill="1" applyBorder="1" applyAlignment="1" applyProtection="1">
      <alignment horizontal="center" vertical="center" wrapText="1"/>
      <protection/>
    </xf>
    <xf numFmtId="0" fontId="43" fillId="36" borderId="12" xfId="0" applyFont="1" applyFill="1" applyBorder="1" applyAlignment="1" applyProtection="1">
      <alignment horizontal="center" vertical="center" wrapText="1"/>
      <protection/>
    </xf>
    <xf numFmtId="0" fontId="43" fillId="36" borderId="21" xfId="0" applyFont="1" applyFill="1" applyBorder="1" applyAlignment="1" applyProtection="1">
      <alignment horizontal="center" vertical="center" wrapText="1"/>
      <protection/>
    </xf>
    <xf numFmtId="0" fontId="43" fillId="36" borderId="0" xfId="0" applyFont="1" applyFill="1" applyBorder="1" applyAlignment="1" applyProtection="1">
      <alignment horizontal="center" vertical="center" wrapText="1"/>
      <protection/>
    </xf>
    <xf numFmtId="0" fontId="43" fillId="36" borderId="13" xfId="0" applyFont="1" applyFill="1" applyBorder="1" applyAlignment="1" applyProtection="1">
      <alignment horizontal="center" vertical="center" wrapText="1"/>
      <protection/>
    </xf>
    <xf numFmtId="0" fontId="43" fillId="36" borderId="37" xfId="0" applyFont="1" applyFill="1" applyBorder="1" applyAlignment="1" applyProtection="1">
      <alignment horizontal="center" vertical="center" wrapText="1"/>
      <protection/>
    </xf>
    <xf numFmtId="0" fontId="43" fillId="36" borderId="10" xfId="0" applyFont="1" applyFill="1" applyBorder="1" applyAlignment="1" applyProtection="1">
      <alignment horizontal="center" vertical="center" wrapText="1"/>
      <protection/>
    </xf>
    <xf numFmtId="0" fontId="43" fillId="36" borderId="14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1" fillId="36" borderId="29" xfId="0" applyFont="1" applyFill="1" applyBorder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/>
    </xf>
    <xf numFmtId="0" fontId="1" fillId="36" borderId="37" xfId="0" applyFont="1" applyFill="1" applyBorder="1" applyAlignment="1" applyProtection="1">
      <alignment horizontal="center" vertical="center"/>
      <protection/>
    </xf>
    <xf numFmtId="0" fontId="35" fillId="0" borderId="11" xfId="0" applyFont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35" fillId="0" borderId="10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0" fillId="35" borderId="37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 locked="0"/>
    </xf>
    <xf numFmtId="0" fontId="36" fillId="0" borderId="0" xfId="0" applyFont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12" fillId="34" borderId="29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37" xfId="0" applyFont="1" applyFill="1" applyBorder="1" applyAlignment="1" applyProtection="1">
      <alignment horizontal="center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2" fillId="35" borderId="29" xfId="0" applyFont="1" applyFill="1" applyBorder="1" applyAlignment="1" applyProtection="1">
      <alignment horizontal="center" vertical="center"/>
      <protection/>
    </xf>
    <xf numFmtId="0" fontId="12" fillId="35" borderId="11" xfId="0" applyFont="1" applyFill="1" applyBorder="1" applyAlignment="1" applyProtection="1">
      <alignment horizontal="center" vertical="center"/>
      <protection/>
    </xf>
    <xf numFmtId="0" fontId="12" fillId="35" borderId="21" xfId="0" applyFont="1" applyFill="1" applyBorder="1" applyAlignment="1" applyProtection="1">
      <alignment horizontal="center" vertical="center"/>
      <protection/>
    </xf>
    <xf numFmtId="0" fontId="12" fillId="35" borderId="0" xfId="0" applyFont="1" applyFill="1" applyBorder="1" applyAlignment="1" applyProtection="1">
      <alignment horizontal="center" vertical="center"/>
      <protection/>
    </xf>
    <xf numFmtId="0" fontId="12" fillId="35" borderId="37" xfId="0" applyFont="1" applyFill="1" applyBorder="1" applyAlignment="1" applyProtection="1">
      <alignment horizontal="center" vertical="center"/>
      <protection/>
    </xf>
    <xf numFmtId="0" fontId="12" fillId="35" borderId="10" xfId="0" applyFont="1" applyFill="1" applyBorder="1" applyAlignment="1" applyProtection="1">
      <alignment horizontal="center"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25" fillId="37" borderId="29" xfId="0" applyFont="1" applyFill="1" applyBorder="1" applyAlignment="1" applyProtection="1">
      <alignment horizontal="center" vertical="center"/>
      <protection/>
    </xf>
    <xf numFmtId="0" fontId="25" fillId="37" borderId="11" xfId="0" applyFont="1" applyFill="1" applyBorder="1" applyAlignment="1" applyProtection="1">
      <alignment horizontal="center" vertical="center"/>
      <protection/>
    </xf>
    <xf numFmtId="0" fontId="25" fillId="37" borderId="12" xfId="0" applyFont="1" applyFill="1" applyBorder="1" applyAlignment="1" applyProtection="1">
      <alignment horizontal="center" vertical="center"/>
      <protection/>
    </xf>
    <xf numFmtId="0" fontId="25" fillId="37" borderId="21" xfId="0" applyFont="1" applyFill="1" applyBorder="1" applyAlignment="1" applyProtection="1">
      <alignment horizontal="center" vertical="center"/>
      <protection/>
    </xf>
    <xf numFmtId="0" fontId="25" fillId="37" borderId="0" xfId="0" applyFont="1" applyFill="1" applyBorder="1" applyAlignment="1" applyProtection="1">
      <alignment horizontal="center" vertical="center"/>
      <protection/>
    </xf>
    <xf numFmtId="0" fontId="25" fillId="37" borderId="13" xfId="0" applyFont="1" applyFill="1" applyBorder="1" applyAlignment="1" applyProtection="1">
      <alignment horizontal="center" vertical="center"/>
      <protection/>
    </xf>
    <xf numFmtId="0" fontId="25" fillId="35" borderId="21" xfId="0" applyFont="1" applyFill="1" applyBorder="1" applyAlignment="1" applyProtection="1">
      <alignment horizontal="center" vertical="center"/>
      <protection/>
    </xf>
    <xf numFmtId="0" fontId="25" fillId="35" borderId="0" xfId="0" applyFont="1" applyFill="1" applyBorder="1" applyAlignment="1" applyProtection="1">
      <alignment horizontal="center" vertical="center"/>
      <protection/>
    </xf>
    <xf numFmtId="0" fontId="25" fillId="35" borderId="13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41" fillId="0" borderId="11" xfId="0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 horizontal="center" vertical="center"/>
      <protection/>
    </xf>
    <xf numFmtId="0" fontId="42" fillId="0" borderId="29" xfId="0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 applyProtection="1">
      <alignment horizontal="center" vertical="center"/>
      <protection/>
    </xf>
    <xf numFmtId="0" fontId="42" fillId="0" borderId="37" xfId="0" applyFont="1" applyFill="1" applyBorder="1" applyAlignment="1" applyProtection="1">
      <alignment horizontal="center" vertical="center"/>
      <protection/>
    </xf>
    <xf numFmtId="0" fontId="42" fillId="0" borderId="14" xfId="0" applyFont="1" applyFill="1" applyBorder="1" applyAlignment="1" applyProtection="1">
      <alignment horizontal="center" vertical="center"/>
      <protection/>
    </xf>
    <xf numFmtId="2" fontId="25" fillId="36" borderId="11" xfId="0" applyNumberFormat="1" applyFont="1" applyFill="1" applyBorder="1" applyAlignment="1" applyProtection="1" quotePrefix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41" fillId="0" borderId="12" xfId="0" applyFont="1" applyBorder="1" applyAlignment="1" applyProtection="1">
      <alignment horizontal="center" vertical="center"/>
      <protection/>
    </xf>
    <xf numFmtId="0" fontId="41" fillId="0" borderId="13" xfId="0" applyFont="1" applyBorder="1" applyAlignment="1" applyProtection="1">
      <alignment horizontal="center" vertical="center"/>
      <protection/>
    </xf>
    <xf numFmtId="0" fontId="41" fillId="0" borderId="14" xfId="0" applyFont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center"/>
      <protection/>
    </xf>
    <xf numFmtId="2" fontId="25" fillId="36" borderId="29" xfId="0" applyNumberFormat="1" applyFont="1" applyFill="1" applyBorder="1" applyAlignment="1" applyProtection="1" quotePrefix="1">
      <alignment horizontal="center" vertic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0" fillId="0" borderId="0" xfId="53" applyFont="1" applyAlignment="1" applyProtection="1">
      <alignment horizontal="center" vertical="center"/>
      <protection/>
    </xf>
    <xf numFmtId="0" fontId="1" fillId="38" borderId="0" xfId="0" applyFont="1" applyFill="1" applyBorder="1" applyAlignment="1" applyProtection="1">
      <alignment horizontal="center" vertical="center"/>
      <protection locked="0"/>
    </xf>
    <xf numFmtId="0" fontId="26" fillId="38" borderId="0" xfId="0" applyFont="1" applyFill="1" applyBorder="1" applyAlignment="1" applyProtection="1">
      <alignment horizontal="center" vertical="center"/>
      <protection/>
    </xf>
    <xf numFmtId="0" fontId="26" fillId="38" borderId="0" xfId="0" applyFont="1" applyFill="1" applyBorder="1" applyAlignment="1" applyProtection="1">
      <alignment horizontal="center" vertical="center" textRotation="90"/>
      <protection/>
    </xf>
    <xf numFmtId="2" fontId="10" fillId="38" borderId="29" xfId="0" applyNumberFormat="1" applyFont="1" applyFill="1" applyBorder="1" applyAlignment="1" applyProtection="1">
      <alignment horizontal="center" vertical="center"/>
      <protection/>
    </xf>
    <xf numFmtId="2" fontId="10" fillId="38" borderId="11" xfId="0" applyNumberFormat="1" applyFont="1" applyFill="1" applyBorder="1" applyAlignment="1" applyProtection="1">
      <alignment horizontal="center" vertical="center"/>
      <protection/>
    </xf>
    <xf numFmtId="2" fontId="10" fillId="38" borderId="12" xfId="0" applyNumberFormat="1" applyFont="1" applyFill="1" applyBorder="1" applyAlignment="1" applyProtection="1">
      <alignment horizontal="center" vertical="center"/>
      <protection/>
    </xf>
    <xf numFmtId="2" fontId="10" fillId="38" borderId="37" xfId="0" applyNumberFormat="1" applyFont="1" applyFill="1" applyBorder="1" applyAlignment="1" applyProtection="1">
      <alignment horizontal="center" vertical="center"/>
      <protection/>
    </xf>
    <xf numFmtId="2" fontId="10" fillId="38" borderId="10" xfId="0" applyNumberFormat="1" applyFont="1" applyFill="1" applyBorder="1" applyAlignment="1" applyProtection="1">
      <alignment horizontal="center" vertical="center"/>
      <protection/>
    </xf>
    <xf numFmtId="2" fontId="10" fillId="38" borderId="14" xfId="0" applyNumberFormat="1" applyFont="1" applyFill="1" applyBorder="1" applyAlignment="1" applyProtection="1">
      <alignment horizontal="center" vertical="center"/>
      <protection/>
    </xf>
    <xf numFmtId="2" fontId="17" fillId="39" borderId="29" xfId="0" applyNumberFormat="1" applyFont="1" applyFill="1" applyBorder="1" applyAlignment="1" applyProtection="1">
      <alignment horizontal="center" vertical="center"/>
      <protection/>
    </xf>
    <xf numFmtId="2" fontId="17" fillId="39" borderId="11" xfId="0" applyNumberFormat="1" applyFont="1" applyFill="1" applyBorder="1" applyAlignment="1" applyProtection="1">
      <alignment horizontal="center" vertical="center"/>
      <protection/>
    </xf>
    <xf numFmtId="2" fontId="17" fillId="39" borderId="12" xfId="0" applyNumberFormat="1" applyFont="1" applyFill="1" applyBorder="1" applyAlignment="1" applyProtection="1">
      <alignment horizontal="center" vertical="center"/>
      <protection/>
    </xf>
    <xf numFmtId="2" fontId="17" fillId="39" borderId="21" xfId="0" applyNumberFormat="1" applyFont="1" applyFill="1" applyBorder="1" applyAlignment="1" applyProtection="1">
      <alignment horizontal="center" vertical="center"/>
      <protection/>
    </xf>
    <xf numFmtId="2" fontId="17" fillId="39" borderId="0" xfId="0" applyNumberFormat="1" applyFont="1" applyFill="1" applyBorder="1" applyAlignment="1" applyProtection="1">
      <alignment horizontal="center" vertical="center"/>
      <protection/>
    </xf>
    <xf numFmtId="2" fontId="17" fillId="39" borderId="13" xfId="0" applyNumberFormat="1" applyFont="1" applyFill="1" applyBorder="1" applyAlignment="1" applyProtection="1">
      <alignment horizontal="center" vertical="center"/>
      <protection/>
    </xf>
    <xf numFmtId="2" fontId="17" fillId="39" borderId="37" xfId="0" applyNumberFormat="1" applyFont="1" applyFill="1" applyBorder="1" applyAlignment="1" applyProtection="1">
      <alignment horizontal="center" vertical="center"/>
      <protection/>
    </xf>
    <xf numFmtId="2" fontId="17" fillId="39" borderId="10" xfId="0" applyNumberFormat="1" applyFont="1" applyFill="1" applyBorder="1" applyAlignment="1" applyProtection="1">
      <alignment horizontal="center" vertical="center"/>
      <protection/>
    </xf>
    <xf numFmtId="2" fontId="17" fillId="39" borderId="14" xfId="0" applyNumberFormat="1" applyFont="1" applyFill="1" applyBorder="1" applyAlignment="1" applyProtection="1">
      <alignment horizontal="center" vertical="center"/>
      <protection/>
    </xf>
    <xf numFmtId="0" fontId="25" fillId="39" borderId="11" xfId="0" applyFont="1" applyFill="1" applyBorder="1" applyAlignment="1" applyProtection="1">
      <alignment horizontal="center" vertical="center"/>
      <protection locked="0"/>
    </xf>
    <xf numFmtId="0" fontId="25" fillId="39" borderId="12" xfId="0" applyFont="1" applyFill="1" applyBorder="1" applyAlignment="1" applyProtection="1">
      <alignment horizontal="center" vertical="center"/>
      <protection locked="0"/>
    </xf>
    <xf numFmtId="0" fontId="25" fillId="39" borderId="10" xfId="0" applyFont="1" applyFill="1" applyBorder="1" applyAlignment="1" applyProtection="1">
      <alignment horizontal="center" vertical="center"/>
      <protection locked="0"/>
    </xf>
    <xf numFmtId="0" fontId="25" fillId="39" borderId="14" xfId="0" applyFont="1" applyFill="1" applyBorder="1" applyAlignment="1" applyProtection="1">
      <alignment horizontal="center" vertical="center"/>
      <protection locked="0"/>
    </xf>
    <xf numFmtId="0" fontId="25" fillId="39" borderId="29" xfId="0" applyFont="1" applyFill="1" applyBorder="1" applyAlignment="1" applyProtection="1">
      <alignment horizontal="center" vertical="center"/>
      <protection locked="0"/>
    </xf>
    <xf numFmtId="0" fontId="25" fillId="39" borderId="37" xfId="0" applyFont="1" applyFill="1" applyBorder="1" applyAlignment="1" applyProtection="1">
      <alignment horizontal="center" vertical="center"/>
      <protection locked="0"/>
    </xf>
    <xf numFmtId="0" fontId="25" fillId="39" borderId="29" xfId="0" applyFont="1" applyFill="1" applyBorder="1" applyAlignment="1" applyProtection="1">
      <alignment horizontal="center" vertical="center"/>
      <protection/>
    </xf>
    <xf numFmtId="0" fontId="25" fillId="39" borderId="11" xfId="0" applyFont="1" applyFill="1" applyBorder="1" applyAlignment="1" applyProtection="1">
      <alignment horizontal="center" vertical="center"/>
      <protection/>
    </xf>
    <xf numFmtId="0" fontId="25" fillId="39" borderId="12" xfId="0" applyFont="1" applyFill="1" applyBorder="1" applyAlignment="1" applyProtection="1">
      <alignment horizontal="center" vertical="center"/>
      <protection/>
    </xf>
    <xf numFmtId="0" fontId="25" fillId="39" borderId="37" xfId="0" applyFont="1" applyFill="1" applyBorder="1" applyAlignment="1" applyProtection="1">
      <alignment horizontal="center" vertical="center"/>
      <protection/>
    </xf>
    <xf numFmtId="0" fontId="25" fillId="39" borderId="10" xfId="0" applyFont="1" applyFill="1" applyBorder="1" applyAlignment="1" applyProtection="1">
      <alignment horizontal="center" vertical="center"/>
      <protection/>
    </xf>
    <xf numFmtId="0" fontId="25" fillId="39" borderId="14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Elektrische Berechnungen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8</xdr:row>
      <xdr:rowOff>76200</xdr:rowOff>
    </xdr:from>
    <xdr:to>
      <xdr:col>2</xdr:col>
      <xdr:colOff>1047750</xdr:colOff>
      <xdr:row>12</xdr:row>
      <xdr:rowOff>152400</xdr:rowOff>
    </xdr:to>
    <xdr:pic macro="[0]!AUTO_OPEN">
      <xdr:nvPicPr>
        <xdr:cNvPr id="1" name="Picture 16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371600"/>
          <a:ext cx="2162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7</xdr:row>
      <xdr:rowOff>47625</xdr:rowOff>
    </xdr:from>
    <xdr:to>
      <xdr:col>39</xdr:col>
      <xdr:colOff>66675</xdr:colOff>
      <xdr:row>40</xdr:row>
      <xdr:rowOff>47625</xdr:rowOff>
    </xdr:to>
    <xdr:grpSp>
      <xdr:nvGrpSpPr>
        <xdr:cNvPr id="1" name="Group 2"/>
        <xdr:cNvGrpSpPr>
          <a:grpSpLocks/>
        </xdr:cNvGrpSpPr>
      </xdr:nvGrpSpPr>
      <xdr:grpSpPr>
        <a:xfrm>
          <a:off x="200025" y="847725"/>
          <a:ext cx="4324350" cy="3771900"/>
          <a:chOff x="21" y="89"/>
          <a:chExt cx="454" cy="396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 rot="10817934">
            <a:off x="21" y="89"/>
            <a:ext cx="438" cy="396"/>
          </a:xfrm>
          <a:custGeom>
            <a:pathLst>
              <a:path h="21600" w="21600">
                <a:moveTo>
                  <a:pt x="10878" y="10830"/>
                </a:moveTo>
                <a:cubicBezTo>
                  <a:pt x="10865" y="10862"/>
                  <a:pt x="10834" y="10883"/>
                  <a:pt x="10800" y="10884"/>
                </a:cubicBezTo>
                <a:cubicBezTo>
                  <a:pt x="10765" y="10884"/>
                  <a:pt x="10734" y="10862"/>
                  <a:pt x="10721" y="10830"/>
                </a:cubicBezTo>
                <a:lnTo>
                  <a:pt x="746" y="14745"/>
                </a:lnTo>
                <a:cubicBezTo>
                  <a:pt x="2368" y="18880"/>
                  <a:pt x="6357" y="21600"/>
                  <a:pt x="10800" y="21600"/>
                </a:cubicBezTo>
                <a:cubicBezTo>
                  <a:pt x="15242" y="21599"/>
                  <a:pt x="19231" y="18880"/>
                  <a:pt x="20853" y="14745"/>
                </a:cubicBez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grpSp>
        <xdr:nvGrpSpPr>
          <xdr:cNvPr id="3" name="Group 4"/>
          <xdr:cNvGrpSpPr>
            <a:grpSpLocks/>
          </xdr:cNvGrpSpPr>
        </xdr:nvGrpSpPr>
        <xdr:grpSpPr>
          <a:xfrm>
            <a:off x="36" y="102"/>
            <a:ext cx="439" cy="360"/>
            <a:chOff x="36" y="102"/>
            <a:chExt cx="439" cy="360"/>
          </a:xfrm>
          <a:solidFill>
            <a:srgbClr val="FFFFFF"/>
          </a:solidFill>
        </xdr:grpSpPr>
        <xdr:sp>
          <xdr:nvSpPr>
            <xdr:cNvPr id="4" name="AutoShape 5"/>
            <xdr:cNvSpPr>
              <a:spLocks/>
            </xdr:cNvSpPr>
          </xdr:nvSpPr>
          <xdr:spPr>
            <a:xfrm rot="10817934">
              <a:off x="36" y="109"/>
              <a:ext cx="409" cy="353"/>
            </a:xfrm>
            <a:custGeom>
              <a:pathLst>
                <a:path h="21600" w="21600">
                  <a:moveTo>
                    <a:pt x="10878" y="10830"/>
                  </a:moveTo>
                  <a:cubicBezTo>
                    <a:pt x="10865" y="10862"/>
                    <a:pt x="10834" y="10883"/>
                    <a:pt x="10800" y="10884"/>
                  </a:cubicBezTo>
                  <a:cubicBezTo>
                    <a:pt x="10765" y="10884"/>
                    <a:pt x="10734" y="10862"/>
                    <a:pt x="10721" y="10830"/>
                  </a:cubicBezTo>
                  <a:lnTo>
                    <a:pt x="746" y="14745"/>
                  </a:lnTo>
                  <a:cubicBezTo>
                    <a:pt x="2368" y="18880"/>
                    <a:pt x="6357" y="21600"/>
                    <a:pt x="10800" y="21600"/>
                  </a:cubicBezTo>
                  <a:cubicBezTo>
                    <a:pt x="15242" y="21599"/>
                    <a:pt x="19231" y="18880"/>
                    <a:pt x="20853" y="14745"/>
                  </a:cubicBezTo>
                  <a:close/>
                </a:path>
              </a:pathLst>
            </a:custGeom>
            <a:solidFill>
              <a:srgbClr val="99CC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5" name="Rectangle 6"/>
            <xdr:cNvSpPr>
              <a:spLocks/>
            </xdr:cNvSpPr>
          </xdr:nvSpPr>
          <xdr:spPr>
            <a:xfrm>
              <a:off x="52" y="221"/>
              <a:ext cx="380" cy="6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6" name="Line 7"/>
            <xdr:cNvSpPr>
              <a:spLocks/>
            </xdr:cNvSpPr>
          </xdr:nvSpPr>
          <xdr:spPr>
            <a:xfrm flipV="1">
              <a:off x="50" y="220"/>
              <a:ext cx="37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7" name="Line 8"/>
            <xdr:cNvSpPr>
              <a:spLocks/>
            </xdr:cNvSpPr>
          </xdr:nvSpPr>
          <xdr:spPr>
            <a:xfrm>
              <a:off x="52" y="221"/>
              <a:ext cx="191" cy="66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8" name="Line 9"/>
            <xdr:cNvSpPr>
              <a:spLocks/>
            </xdr:cNvSpPr>
          </xdr:nvSpPr>
          <xdr:spPr>
            <a:xfrm>
              <a:off x="47" y="287"/>
              <a:ext cx="38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9" name="Line 10"/>
            <xdr:cNvSpPr>
              <a:spLocks/>
            </xdr:cNvSpPr>
          </xdr:nvSpPr>
          <xdr:spPr>
            <a:xfrm>
              <a:off x="50" y="208"/>
              <a:ext cx="0" cy="1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0" name="Line 11"/>
            <xdr:cNvSpPr>
              <a:spLocks/>
            </xdr:cNvSpPr>
          </xdr:nvSpPr>
          <xdr:spPr>
            <a:xfrm>
              <a:off x="431" y="207"/>
              <a:ext cx="0" cy="1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1" name="Line 12"/>
            <xdr:cNvSpPr>
              <a:spLocks/>
            </xdr:cNvSpPr>
          </xdr:nvSpPr>
          <xdr:spPr>
            <a:xfrm flipV="1">
              <a:off x="245" y="221"/>
              <a:ext cx="183" cy="67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2" name="Line 13"/>
            <xdr:cNvSpPr>
              <a:spLocks/>
            </xdr:cNvSpPr>
          </xdr:nvSpPr>
          <xdr:spPr>
            <a:xfrm flipH="1" flipV="1">
              <a:off x="51" y="286"/>
              <a:ext cx="14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3" name="Line 14"/>
            <xdr:cNvSpPr>
              <a:spLocks/>
            </xdr:cNvSpPr>
          </xdr:nvSpPr>
          <xdr:spPr>
            <a:xfrm>
              <a:off x="421" y="287"/>
              <a:ext cx="1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4" name="Line 15"/>
            <xdr:cNvSpPr>
              <a:spLocks/>
            </xdr:cNvSpPr>
          </xdr:nvSpPr>
          <xdr:spPr>
            <a:xfrm>
              <a:off x="403" y="220"/>
              <a:ext cx="7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5" name="Line 16"/>
            <xdr:cNvSpPr>
              <a:spLocks/>
            </xdr:cNvSpPr>
          </xdr:nvSpPr>
          <xdr:spPr>
            <a:xfrm flipV="1">
              <a:off x="245" y="109"/>
              <a:ext cx="2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6" name="Line 17"/>
            <xdr:cNvSpPr>
              <a:spLocks/>
            </xdr:cNvSpPr>
          </xdr:nvSpPr>
          <xdr:spPr>
            <a:xfrm>
              <a:off x="458" y="102"/>
              <a:ext cx="0" cy="13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7" name="Line 18"/>
            <xdr:cNvSpPr>
              <a:spLocks/>
            </xdr:cNvSpPr>
          </xdr:nvSpPr>
          <xdr:spPr>
            <a:xfrm>
              <a:off x="459" y="20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8" name="Line 19"/>
            <xdr:cNvSpPr>
              <a:spLocks/>
            </xdr:cNvSpPr>
          </xdr:nvSpPr>
          <xdr:spPr>
            <a:xfrm flipV="1">
              <a:off x="458" y="110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9" name="Text Box 20"/>
            <xdr:cNvSpPr txBox="1">
              <a:spLocks noChangeArrowheads="1"/>
            </xdr:cNvSpPr>
          </xdr:nvSpPr>
          <xdr:spPr>
            <a:xfrm>
              <a:off x="460" y="134"/>
              <a:ext cx="10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22860" rIns="0" bIns="0">
              <a:spAutoFit/>
            </a:bodyPr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
</a:t>
              </a:r>
            </a:p>
          </xdr:txBody>
        </xdr:sp>
        <xdr:sp>
          <xdr:nvSpPr>
            <xdr:cNvPr id="20" name="Text Box 21"/>
            <xdr:cNvSpPr txBox="1">
              <a:spLocks noChangeArrowheads="1"/>
            </xdr:cNvSpPr>
          </xdr:nvSpPr>
          <xdr:spPr>
            <a:xfrm>
              <a:off x="310" y="288"/>
              <a:ext cx="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22860" rIns="0" bIns="0">
              <a:spAutoFit/>
            </a:bodyPr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</a:t>
              </a:r>
            </a:p>
          </xdr:txBody>
        </xdr:sp>
        <xdr:sp>
          <xdr:nvSpPr>
            <xdr:cNvPr id="21" name="Line 22"/>
            <xdr:cNvSpPr>
              <a:spLocks/>
            </xdr:cNvSpPr>
          </xdr:nvSpPr>
          <xdr:spPr>
            <a:xfrm flipV="1">
              <a:off x="245" y="127"/>
              <a:ext cx="85" cy="16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22" name="Text Box 23"/>
            <xdr:cNvSpPr txBox="1">
              <a:spLocks noChangeArrowheads="1"/>
            </xdr:cNvSpPr>
          </xdr:nvSpPr>
          <xdr:spPr>
            <a:xfrm>
              <a:off x="300" y="138"/>
              <a:ext cx="8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22860" rIns="0" bIns="0">
              <a:spAutoFit/>
            </a:bodyPr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</a:t>
              </a:r>
            </a:p>
          </xdr:txBody>
        </xdr:sp>
        <xdr:sp>
          <xdr:nvSpPr>
            <xdr:cNvPr id="23" name="Oval 24"/>
            <xdr:cNvSpPr>
              <a:spLocks/>
            </xdr:cNvSpPr>
          </xdr:nvSpPr>
          <xdr:spPr>
            <a:xfrm>
              <a:off x="244" y="282"/>
              <a:ext cx="8" cy="8"/>
            </a:xfrm>
            <a:prstGeom prst="ellipse">
              <a:avLst/>
            </a:prstGeom>
            <a:solidFill>
              <a:srgbClr val="0000FF"/>
            </a:solid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24" name="Line 25"/>
            <xdr:cNvSpPr>
              <a:spLocks/>
            </xdr:cNvSpPr>
          </xdr:nvSpPr>
          <xdr:spPr>
            <a:xfrm flipH="1">
              <a:off x="37" y="202"/>
              <a:ext cx="6" cy="1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25" name="Line 26"/>
            <xdr:cNvSpPr>
              <a:spLocks/>
            </xdr:cNvSpPr>
          </xdr:nvSpPr>
          <xdr:spPr>
            <a:xfrm>
              <a:off x="438" y="203"/>
              <a:ext cx="6" cy="1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26" name="Text Box 27"/>
            <xdr:cNvSpPr txBox="1">
              <a:spLocks noChangeArrowheads="1"/>
            </xdr:cNvSpPr>
          </xdr:nvSpPr>
          <xdr:spPr>
            <a:xfrm>
              <a:off x="232" y="71"/>
              <a:ext cx="16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22860" rIns="0" bIns="0">
              <a:spAutoFit/>
            </a:bodyPr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</a:t>
              </a:r>
            </a:p>
          </xdr:txBody>
        </xdr:sp>
      </xdr:grpSp>
    </xdr:grpSp>
    <xdr:clientData/>
  </xdr:twoCellAnchor>
  <xdr:twoCellAnchor>
    <xdr:from>
      <xdr:col>52</xdr:col>
      <xdr:colOff>38100</xdr:colOff>
      <xdr:row>7</xdr:row>
      <xdr:rowOff>85725</xdr:rowOff>
    </xdr:from>
    <xdr:to>
      <xdr:col>52</xdr:col>
      <xdr:colOff>95250</xdr:colOff>
      <xdr:row>8</xdr:row>
      <xdr:rowOff>76200</xdr:rowOff>
    </xdr:to>
    <xdr:sp>
      <xdr:nvSpPr>
        <xdr:cNvPr id="27" name="Line 28"/>
        <xdr:cNvSpPr>
          <a:spLocks/>
        </xdr:cNvSpPr>
      </xdr:nvSpPr>
      <xdr:spPr>
        <a:xfrm flipV="1">
          <a:off x="5981700" y="885825"/>
          <a:ext cx="57150" cy="104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55</xdr:col>
      <xdr:colOff>57150</xdr:colOff>
      <xdr:row>0</xdr:row>
      <xdr:rowOff>0</xdr:rowOff>
    </xdr:from>
    <xdr:to>
      <xdr:col>68</xdr:col>
      <xdr:colOff>95250</xdr:colOff>
      <xdr:row>5</xdr:row>
      <xdr:rowOff>85725</xdr:rowOff>
    </xdr:to>
    <xdr:pic>
      <xdr:nvPicPr>
        <xdr:cNvPr id="28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0"/>
          <a:ext cx="152400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85725</xdr:rowOff>
    </xdr:from>
    <xdr:to>
      <xdr:col>27</xdr:col>
      <xdr:colOff>85725</xdr:colOff>
      <xdr:row>25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57150" y="714375"/>
          <a:ext cx="3114675" cy="2114550"/>
          <a:chOff x="29" y="46"/>
          <a:chExt cx="327" cy="230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49" y="46"/>
            <a:ext cx="249" cy="145"/>
          </a:xfrm>
          <a:prstGeom prst="ellipse">
            <a:avLst/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48" y="92"/>
            <a:ext cx="0" cy="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99" y="94"/>
            <a:ext cx="0" cy="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9" y="120"/>
            <a:ext cx="295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H="1">
            <a:off x="49" y="253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8" y="253"/>
            <a:ext cx="2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77" y="253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V="1">
            <a:off x="172" y="46"/>
            <a:ext cx="17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V="1">
            <a:off x="168" y="191"/>
            <a:ext cx="17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337" y="47"/>
            <a:ext cx="0" cy="1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337" y="48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347" y="96"/>
            <a:ext cx="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d</a:t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167" y="254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D</a:t>
            </a:r>
          </a:p>
        </xdr:txBody>
      </xdr:sp>
    </xdr:grpSp>
    <xdr:clientData/>
  </xdr:twoCellAnchor>
  <xdr:twoCellAnchor editAs="absolute">
    <xdr:from>
      <xdr:col>55</xdr:col>
      <xdr:colOff>57150</xdr:colOff>
      <xdr:row>0</xdr:row>
      <xdr:rowOff>0</xdr:rowOff>
    </xdr:from>
    <xdr:to>
      <xdr:col>68</xdr:col>
      <xdr:colOff>95250</xdr:colOff>
      <xdr:row>6</xdr:row>
      <xdr:rowOff>28575</xdr:rowOff>
    </xdr:to>
    <xdr:pic>
      <xdr:nvPicPr>
        <xdr:cNvPr id="1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0"/>
          <a:ext cx="152400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15</xdr:row>
      <xdr:rowOff>0</xdr:rowOff>
    </xdr:from>
    <xdr:to>
      <xdr:col>21</xdr:col>
      <xdr:colOff>9525</xdr:colOff>
      <xdr:row>29</xdr:row>
      <xdr:rowOff>0</xdr:rowOff>
    </xdr:to>
    <xdr:grpSp>
      <xdr:nvGrpSpPr>
        <xdr:cNvPr id="1" name="Group 6"/>
        <xdr:cNvGrpSpPr>
          <a:grpSpLocks/>
        </xdr:cNvGrpSpPr>
      </xdr:nvGrpSpPr>
      <xdr:grpSpPr>
        <a:xfrm>
          <a:off x="219075" y="1714500"/>
          <a:ext cx="2190750" cy="1600200"/>
          <a:chOff x="23" y="180"/>
          <a:chExt cx="230" cy="168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23" y="348"/>
            <a:ext cx="1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 flipV="1">
            <a:off x="24" y="348"/>
            <a:ext cx="1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 flipV="1">
            <a:off x="24" y="180"/>
            <a:ext cx="229" cy="84"/>
          </a:xfrm>
          <a:prstGeom prst="line">
            <a:avLst/>
          </a:prstGeom>
          <a:noFill/>
          <a:ln w="9525" cmpd="sng">
            <a:solidFill>
              <a:srgbClr val="FF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144" y="211"/>
            <a:ext cx="1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D</a:t>
            </a:r>
          </a:p>
        </xdr:txBody>
      </xdr:sp>
    </xdr:grpSp>
    <xdr:clientData/>
  </xdr:twoCellAnchor>
  <xdr:twoCellAnchor editAs="absolute">
    <xdr:from>
      <xdr:col>55</xdr:col>
      <xdr:colOff>57150</xdr:colOff>
      <xdr:row>0</xdr:row>
      <xdr:rowOff>0</xdr:rowOff>
    </xdr:from>
    <xdr:to>
      <xdr:col>68</xdr:col>
      <xdr:colOff>95250</xdr:colOff>
      <xdr:row>5</xdr:row>
      <xdr:rowOff>85725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0"/>
          <a:ext cx="152400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9</xdr:row>
      <xdr:rowOff>85725</xdr:rowOff>
    </xdr:from>
    <xdr:to>
      <xdr:col>19</xdr:col>
      <xdr:colOff>28575</xdr:colOff>
      <xdr:row>28</xdr:row>
      <xdr:rowOff>95250</xdr:rowOff>
    </xdr:to>
    <xdr:grpSp>
      <xdr:nvGrpSpPr>
        <xdr:cNvPr id="1" name="Group 25"/>
        <xdr:cNvGrpSpPr>
          <a:grpSpLocks/>
        </xdr:cNvGrpSpPr>
      </xdr:nvGrpSpPr>
      <xdr:grpSpPr>
        <a:xfrm>
          <a:off x="742950" y="1114425"/>
          <a:ext cx="1457325" cy="2181225"/>
          <a:chOff x="78" y="117"/>
          <a:chExt cx="153" cy="229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78" y="117"/>
            <a:ext cx="153" cy="227"/>
            <a:chOff x="78" y="117"/>
            <a:chExt cx="153" cy="227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84" y="298"/>
              <a:ext cx="0" cy="4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168" y="302"/>
              <a:ext cx="0" cy="4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>
              <a:off x="152" y="312"/>
              <a:ext cx="4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>
              <a:off x="182" y="276"/>
              <a:ext cx="4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181" y="120"/>
              <a:ext cx="4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>
              <a:off x="78" y="331"/>
              <a:ext cx="108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 flipH="1">
              <a:off x="187" y="265"/>
              <a:ext cx="44" cy="5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>
              <a:off x="221" y="117"/>
              <a:ext cx="0" cy="171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>
              <a:off x="161" y="331"/>
              <a:ext cx="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 flipH="1">
              <a:off x="83" y="331"/>
              <a:ext cx="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 flipV="1">
              <a:off x="216" y="277"/>
              <a:ext cx="6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 flipH="1">
              <a:off x="193" y="304"/>
              <a:ext cx="6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 flipV="1">
              <a:off x="221" y="120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221" y="265"/>
              <a:ext cx="1" cy="1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sp>
        <xdr:nvSpPr>
          <xdr:cNvPr id="17" name="Text Box 17"/>
          <xdr:cNvSpPr txBox="1">
            <a:spLocks noChangeArrowheads="1"/>
          </xdr:cNvSpPr>
        </xdr:nvSpPr>
        <xdr:spPr>
          <a:xfrm>
            <a:off x="115" y="327"/>
            <a:ext cx="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a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207" y="288"/>
            <a:ext cx="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b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221" y="180"/>
            <a:ext cx="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h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 flipH="1" flipV="1">
            <a:off x="83" y="156"/>
            <a:ext cx="119" cy="119"/>
          </a:xfrm>
          <a:prstGeom prst="line">
            <a:avLst/>
          </a:prstGeom>
          <a:noFill/>
          <a:ln w="9525" cmpd="sng">
            <a:solidFill>
              <a:srgbClr val="FF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149" y="212"/>
            <a:ext cx="10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D
</a:t>
            </a:r>
          </a:p>
        </xdr:txBody>
      </xdr:sp>
    </xdr:grpSp>
    <xdr:clientData/>
  </xdr:twoCellAnchor>
  <xdr:twoCellAnchor>
    <xdr:from>
      <xdr:col>37</xdr:col>
      <xdr:colOff>85725</xdr:colOff>
      <xdr:row>23</xdr:row>
      <xdr:rowOff>38100</xdr:rowOff>
    </xdr:from>
    <xdr:to>
      <xdr:col>48</xdr:col>
      <xdr:colOff>76200</xdr:colOff>
      <xdr:row>23</xdr:row>
      <xdr:rowOff>38100</xdr:rowOff>
    </xdr:to>
    <xdr:sp>
      <xdr:nvSpPr>
        <xdr:cNvPr id="22" name="Line 22"/>
        <xdr:cNvSpPr>
          <a:spLocks/>
        </xdr:cNvSpPr>
      </xdr:nvSpPr>
      <xdr:spPr>
        <a:xfrm>
          <a:off x="4314825" y="2667000"/>
          <a:ext cx="1247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36</xdr:col>
      <xdr:colOff>95250</xdr:colOff>
      <xdr:row>23</xdr:row>
      <xdr:rowOff>38100</xdr:rowOff>
    </xdr:from>
    <xdr:to>
      <xdr:col>37</xdr:col>
      <xdr:colOff>85725</xdr:colOff>
      <xdr:row>25</xdr:row>
      <xdr:rowOff>47625</xdr:rowOff>
    </xdr:to>
    <xdr:sp>
      <xdr:nvSpPr>
        <xdr:cNvPr id="23" name="Line 23"/>
        <xdr:cNvSpPr>
          <a:spLocks/>
        </xdr:cNvSpPr>
      </xdr:nvSpPr>
      <xdr:spPr>
        <a:xfrm flipH="1">
          <a:off x="4210050" y="2667000"/>
          <a:ext cx="104775" cy="2381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55</xdr:col>
      <xdr:colOff>57150</xdr:colOff>
      <xdr:row>0</xdr:row>
      <xdr:rowOff>0</xdr:rowOff>
    </xdr:from>
    <xdr:to>
      <xdr:col>68</xdr:col>
      <xdr:colOff>95250</xdr:colOff>
      <xdr:row>5</xdr:row>
      <xdr:rowOff>85725</xdr:rowOff>
    </xdr:to>
    <xdr:pic>
      <xdr:nvPicPr>
        <xdr:cNvPr id="2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0"/>
          <a:ext cx="152400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47625</xdr:rowOff>
    </xdr:from>
    <xdr:to>
      <xdr:col>39</xdr:col>
      <xdr:colOff>0</xdr:colOff>
      <xdr:row>36</xdr:row>
      <xdr:rowOff>95250</xdr:rowOff>
    </xdr:to>
    <xdr:grpSp>
      <xdr:nvGrpSpPr>
        <xdr:cNvPr id="1" name="Group 2"/>
        <xdr:cNvGrpSpPr>
          <a:grpSpLocks/>
        </xdr:cNvGrpSpPr>
      </xdr:nvGrpSpPr>
      <xdr:grpSpPr>
        <a:xfrm>
          <a:off x="114300" y="847725"/>
          <a:ext cx="4343400" cy="3362325"/>
          <a:chOff x="12" y="89"/>
          <a:chExt cx="456" cy="353"/>
        </a:xfrm>
        <a:solidFill>
          <a:srgbClr val="FFFFFF"/>
        </a:solidFill>
      </xdr:grpSpPr>
      <xdr:sp>
        <xdr:nvSpPr>
          <xdr:cNvPr id="2" name="Line 3"/>
          <xdr:cNvSpPr>
            <a:spLocks/>
          </xdr:cNvSpPr>
        </xdr:nvSpPr>
        <xdr:spPr>
          <a:xfrm flipV="1">
            <a:off x="46" y="329"/>
            <a:ext cx="304" cy="74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 flipH="1" flipV="1">
            <a:off x="133" y="329"/>
            <a:ext cx="130" cy="74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 flipH="1">
            <a:off x="46" y="89"/>
            <a:ext cx="152" cy="31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>
            <a:off x="198" y="89"/>
            <a:ext cx="65" cy="31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198" y="89"/>
            <a:ext cx="152" cy="24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 flipH="1">
            <a:off x="133" y="89"/>
            <a:ext cx="65" cy="24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 flipV="1">
            <a:off x="46" y="329"/>
            <a:ext cx="87" cy="74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9" name="Line 10"/>
          <xdr:cNvSpPr>
            <a:spLocks/>
          </xdr:cNvSpPr>
        </xdr:nvSpPr>
        <xdr:spPr>
          <a:xfrm>
            <a:off x="46" y="403"/>
            <a:ext cx="21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 flipV="1">
            <a:off x="263" y="329"/>
            <a:ext cx="87" cy="7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>
            <a:off x="133" y="329"/>
            <a:ext cx="21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>
            <a:off x="232" y="403"/>
            <a:ext cx="1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3" name="Line 14"/>
          <xdr:cNvSpPr>
            <a:spLocks/>
          </xdr:cNvSpPr>
        </xdr:nvSpPr>
        <xdr:spPr>
          <a:xfrm>
            <a:off x="302" y="329"/>
            <a:ext cx="1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 flipH="1">
            <a:off x="12" y="370"/>
            <a:ext cx="68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5" name="Line 16"/>
          <xdr:cNvSpPr>
            <a:spLocks/>
          </xdr:cNvSpPr>
        </xdr:nvSpPr>
        <xdr:spPr>
          <a:xfrm flipH="1">
            <a:off x="232" y="370"/>
            <a:ext cx="67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6" name="Line 17"/>
          <xdr:cNvSpPr>
            <a:spLocks/>
          </xdr:cNvSpPr>
        </xdr:nvSpPr>
        <xdr:spPr>
          <a:xfrm>
            <a:off x="198" y="366"/>
            <a:ext cx="2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7" name="Line 18"/>
          <xdr:cNvSpPr>
            <a:spLocks/>
          </xdr:cNvSpPr>
        </xdr:nvSpPr>
        <xdr:spPr>
          <a:xfrm>
            <a:off x="196" y="89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8" name="Line 19"/>
          <xdr:cNvSpPr>
            <a:spLocks/>
          </xdr:cNvSpPr>
        </xdr:nvSpPr>
        <xdr:spPr>
          <a:xfrm>
            <a:off x="417" y="89"/>
            <a:ext cx="0" cy="2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9" name="Line 20"/>
          <xdr:cNvSpPr>
            <a:spLocks/>
          </xdr:cNvSpPr>
        </xdr:nvSpPr>
        <xdr:spPr>
          <a:xfrm>
            <a:off x="24" y="425"/>
            <a:ext cx="2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 flipV="1">
            <a:off x="316" y="329"/>
            <a:ext cx="84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 flipV="1">
            <a:off x="156" y="90"/>
            <a:ext cx="42" cy="311"/>
          </a:xfrm>
          <a:prstGeom prst="line">
            <a:avLst/>
          </a:prstGeom>
          <a:noFill/>
          <a:ln w="9525" cmpd="sng">
            <a:solidFill>
              <a:srgbClr val="FF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2" name="Line 23"/>
          <xdr:cNvSpPr>
            <a:spLocks/>
          </xdr:cNvSpPr>
        </xdr:nvSpPr>
        <xdr:spPr>
          <a:xfrm flipH="1" flipV="1">
            <a:off x="198" y="89"/>
            <a:ext cx="104" cy="281"/>
          </a:xfrm>
          <a:prstGeom prst="line">
            <a:avLst/>
          </a:prstGeom>
          <a:noFill/>
          <a:ln w="9525" cmpd="sng">
            <a:solidFill>
              <a:srgbClr val="FF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3" name="Text Box 24"/>
          <xdr:cNvSpPr txBox="1">
            <a:spLocks noChangeArrowheads="1"/>
          </xdr:cNvSpPr>
        </xdr:nvSpPr>
        <xdr:spPr>
          <a:xfrm>
            <a:off x="130" y="423"/>
            <a:ext cx="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a</a:t>
            </a:r>
          </a:p>
        </xdr:txBody>
      </xdr:sp>
      <xdr:sp>
        <xdr:nvSpPr>
          <xdr:cNvPr id="24" name="Text Box 25"/>
          <xdr:cNvSpPr txBox="1">
            <a:spLocks noChangeArrowheads="1"/>
          </xdr:cNvSpPr>
        </xdr:nvSpPr>
        <xdr:spPr>
          <a:xfrm>
            <a:off x="174" y="288"/>
            <a:ext cx="1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Tahoma"/>
                <a:ea typeface="Tahoma"/>
                <a:cs typeface="Tahoma"/>
              </a:rPr>
              <a:t>ha</a:t>
            </a:r>
          </a:p>
        </xdr:txBody>
      </xdr:sp>
      <xdr:sp>
        <xdr:nvSpPr>
          <xdr:cNvPr id="25" name="Text Box 26"/>
          <xdr:cNvSpPr txBox="1">
            <a:spLocks noChangeArrowheads="1"/>
          </xdr:cNvSpPr>
        </xdr:nvSpPr>
        <xdr:spPr>
          <a:xfrm>
            <a:off x="260" y="243"/>
            <a:ext cx="1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Tahoma"/>
                <a:ea typeface="Tahoma"/>
                <a:cs typeface="Tahoma"/>
              </a:rPr>
              <a:t>hb</a:t>
            </a:r>
          </a:p>
        </xdr:txBody>
      </xdr:sp>
      <xdr:sp>
        <xdr:nvSpPr>
          <xdr:cNvPr id="26" name="Text Box 27"/>
          <xdr:cNvSpPr txBox="1">
            <a:spLocks noChangeArrowheads="1"/>
          </xdr:cNvSpPr>
        </xdr:nvSpPr>
        <xdr:spPr>
          <a:xfrm>
            <a:off x="357" y="363"/>
            <a:ext cx="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b</a:t>
            </a:r>
          </a:p>
        </xdr:txBody>
      </xdr:sp>
      <xdr:sp>
        <xdr:nvSpPr>
          <xdr:cNvPr id="27" name="Text Box 28"/>
          <xdr:cNvSpPr txBox="1">
            <a:spLocks noChangeArrowheads="1"/>
          </xdr:cNvSpPr>
        </xdr:nvSpPr>
        <xdr:spPr>
          <a:xfrm>
            <a:off x="420" y="212"/>
            <a:ext cx="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h</a:t>
            </a:r>
          </a:p>
        </xdr:txBody>
      </xdr:sp>
      <xdr:sp>
        <xdr:nvSpPr>
          <xdr:cNvPr id="28" name="Text Box 29"/>
          <xdr:cNvSpPr txBox="1">
            <a:spLocks noChangeArrowheads="1"/>
          </xdr:cNvSpPr>
        </xdr:nvSpPr>
        <xdr:spPr>
          <a:xfrm>
            <a:off x="105" y="231"/>
            <a:ext cx="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L</a:t>
            </a:r>
          </a:p>
        </xdr:txBody>
      </xdr:sp>
      <xdr:sp>
        <xdr:nvSpPr>
          <xdr:cNvPr id="29" name="Text Box 30"/>
          <xdr:cNvSpPr txBox="1">
            <a:spLocks noChangeArrowheads="1"/>
          </xdr:cNvSpPr>
        </xdr:nvSpPr>
        <xdr:spPr>
          <a:xfrm>
            <a:off x="279" y="198"/>
            <a:ext cx="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L</a:t>
            </a:r>
          </a:p>
        </xdr:txBody>
      </xdr:sp>
      <xdr:sp>
        <xdr:nvSpPr>
          <xdr:cNvPr id="30" name="Oval 31"/>
          <xdr:cNvSpPr>
            <a:spLocks/>
          </xdr:cNvSpPr>
        </xdr:nvSpPr>
        <xdr:spPr>
          <a:xfrm>
            <a:off x="196" y="364"/>
            <a:ext cx="7" cy="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1" name="Line 32"/>
          <xdr:cNvSpPr>
            <a:spLocks/>
          </xdr:cNvSpPr>
        </xdr:nvSpPr>
        <xdr:spPr>
          <a:xfrm>
            <a:off x="198" y="90"/>
            <a:ext cx="0" cy="27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57150</xdr:colOff>
      <xdr:row>0</xdr:row>
      <xdr:rowOff>0</xdr:rowOff>
    </xdr:from>
    <xdr:to>
      <xdr:col>68</xdr:col>
      <xdr:colOff>95250</xdr:colOff>
      <xdr:row>5</xdr:row>
      <xdr:rowOff>85725</xdr:rowOff>
    </xdr:to>
    <xdr:pic>
      <xdr:nvPicPr>
        <xdr:cNvPr id="3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0"/>
          <a:ext cx="152400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</xdr:row>
      <xdr:rowOff>95250</xdr:rowOff>
    </xdr:from>
    <xdr:to>
      <xdr:col>37</xdr:col>
      <xdr:colOff>0</xdr:colOff>
      <xdr:row>34</xdr:row>
      <xdr:rowOff>76200</xdr:rowOff>
    </xdr:to>
    <xdr:grpSp>
      <xdr:nvGrpSpPr>
        <xdr:cNvPr id="1" name="Group 2"/>
        <xdr:cNvGrpSpPr>
          <a:grpSpLocks/>
        </xdr:cNvGrpSpPr>
      </xdr:nvGrpSpPr>
      <xdr:grpSpPr>
        <a:xfrm>
          <a:off x="304800" y="781050"/>
          <a:ext cx="3924300" cy="3181350"/>
          <a:chOff x="48" y="236"/>
          <a:chExt cx="430" cy="224"/>
        </a:xfrm>
        <a:solidFill>
          <a:srgbClr val="FFFFFF"/>
        </a:solidFill>
      </xdr:grpSpPr>
      <xdr:sp>
        <xdr:nvSpPr>
          <xdr:cNvPr id="2" name="Line 3"/>
          <xdr:cNvSpPr>
            <a:spLocks/>
          </xdr:cNvSpPr>
        </xdr:nvSpPr>
        <xdr:spPr>
          <a:xfrm flipV="1">
            <a:off x="70" y="353"/>
            <a:ext cx="304" cy="74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 flipH="1" flipV="1">
            <a:off x="157" y="353"/>
            <a:ext cx="130" cy="74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 flipH="1">
            <a:off x="70" y="288"/>
            <a:ext cx="62" cy="13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>
            <a:off x="252" y="288"/>
            <a:ext cx="35" cy="13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300" y="252"/>
            <a:ext cx="74" cy="10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 flipH="1">
            <a:off x="157" y="252"/>
            <a:ext cx="23" cy="101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 flipV="1">
            <a:off x="70" y="353"/>
            <a:ext cx="87" cy="74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9" name="Line 10"/>
          <xdr:cNvSpPr>
            <a:spLocks/>
          </xdr:cNvSpPr>
        </xdr:nvSpPr>
        <xdr:spPr>
          <a:xfrm>
            <a:off x="70" y="427"/>
            <a:ext cx="21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 flipV="1">
            <a:off x="287" y="353"/>
            <a:ext cx="87" cy="7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>
            <a:off x="157" y="353"/>
            <a:ext cx="21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>
            <a:off x="208" y="391"/>
            <a:ext cx="2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3" name="Text Box 14"/>
          <xdr:cNvSpPr txBox="1">
            <a:spLocks noChangeArrowheads="1"/>
          </xdr:cNvSpPr>
        </xdr:nvSpPr>
        <xdr:spPr>
          <a:xfrm>
            <a:off x="154" y="447"/>
            <a:ext cx="1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a</a:t>
            </a:r>
          </a:p>
        </xdr:txBody>
      </xdr:sp>
      <xdr:sp fLocksText="0">
        <xdr:nvSpPr>
          <xdr:cNvPr id="14" name="Text Box 15"/>
          <xdr:cNvSpPr txBox="1">
            <a:spLocks noChangeArrowheads="1"/>
          </xdr:cNvSpPr>
        </xdr:nvSpPr>
        <xdr:spPr>
          <a:xfrm>
            <a:off x="444" y="236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5" name="Oval 16"/>
          <xdr:cNvSpPr>
            <a:spLocks/>
          </xdr:cNvSpPr>
        </xdr:nvSpPr>
        <xdr:spPr>
          <a:xfrm>
            <a:off x="220" y="388"/>
            <a:ext cx="7" cy="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6" name="Line 17"/>
          <xdr:cNvSpPr>
            <a:spLocks/>
          </xdr:cNvSpPr>
        </xdr:nvSpPr>
        <xdr:spPr>
          <a:xfrm flipV="1">
            <a:off x="132" y="252"/>
            <a:ext cx="48" cy="3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7" name="Line 18"/>
          <xdr:cNvSpPr>
            <a:spLocks/>
          </xdr:cNvSpPr>
        </xdr:nvSpPr>
        <xdr:spPr>
          <a:xfrm>
            <a:off x="132" y="288"/>
            <a:ext cx="12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8" name="Line 19"/>
          <xdr:cNvSpPr>
            <a:spLocks/>
          </xdr:cNvSpPr>
        </xdr:nvSpPr>
        <xdr:spPr>
          <a:xfrm flipV="1">
            <a:off x="252" y="252"/>
            <a:ext cx="48" cy="3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9" name="Line 20"/>
          <xdr:cNvSpPr>
            <a:spLocks/>
          </xdr:cNvSpPr>
        </xdr:nvSpPr>
        <xdr:spPr>
          <a:xfrm>
            <a:off x="180" y="252"/>
            <a:ext cx="12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 flipH="1">
            <a:off x="48" y="396"/>
            <a:ext cx="6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 flipH="1">
            <a:off x="264" y="396"/>
            <a:ext cx="6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2" name="Line 23"/>
          <xdr:cNvSpPr>
            <a:spLocks/>
          </xdr:cNvSpPr>
        </xdr:nvSpPr>
        <xdr:spPr>
          <a:xfrm>
            <a:off x="48" y="444"/>
            <a:ext cx="2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3" name="Line 24"/>
          <xdr:cNvSpPr>
            <a:spLocks/>
          </xdr:cNvSpPr>
        </xdr:nvSpPr>
        <xdr:spPr>
          <a:xfrm>
            <a:off x="252" y="427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>
            <a:off x="336" y="353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5" name="Line 26"/>
          <xdr:cNvSpPr>
            <a:spLocks/>
          </xdr:cNvSpPr>
        </xdr:nvSpPr>
        <xdr:spPr>
          <a:xfrm flipV="1">
            <a:off x="312" y="353"/>
            <a:ext cx="84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6" name="Text Box 27"/>
          <xdr:cNvSpPr txBox="1">
            <a:spLocks noChangeArrowheads="1"/>
          </xdr:cNvSpPr>
        </xdr:nvSpPr>
        <xdr:spPr>
          <a:xfrm>
            <a:off x="347" y="394"/>
            <a:ext cx="9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b</a:t>
            </a:r>
          </a:p>
        </xdr:txBody>
      </xdr:sp>
      <xdr:sp>
        <xdr:nvSpPr>
          <xdr:cNvPr id="27" name="Line 28"/>
          <xdr:cNvSpPr>
            <a:spLocks/>
          </xdr:cNvSpPr>
        </xdr:nvSpPr>
        <xdr:spPr>
          <a:xfrm flipH="1">
            <a:off x="109" y="257"/>
            <a:ext cx="6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 flipH="1">
            <a:off x="220" y="264"/>
            <a:ext cx="6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227" y="288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0" name="Line 31"/>
          <xdr:cNvSpPr>
            <a:spLocks/>
          </xdr:cNvSpPr>
        </xdr:nvSpPr>
        <xdr:spPr>
          <a:xfrm>
            <a:off x="284" y="252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1" name="Line 32"/>
          <xdr:cNvSpPr>
            <a:spLocks/>
          </xdr:cNvSpPr>
        </xdr:nvSpPr>
        <xdr:spPr>
          <a:xfrm flipV="1">
            <a:off x="276" y="252"/>
            <a:ext cx="48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2" name="Line 33"/>
          <xdr:cNvSpPr>
            <a:spLocks/>
          </xdr:cNvSpPr>
        </xdr:nvSpPr>
        <xdr:spPr>
          <a:xfrm>
            <a:off x="116" y="300"/>
            <a:ext cx="1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3" name="Text Box 34"/>
          <xdr:cNvSpPr txBox="1">
            <a:spLocks noChangeArrowheads="1"/>
          </xdr:cNvSpPr>
        </xdr:nvSpPr>
        <xdr:spPr>
          <a:xfrm>
            <a:off x="184" y="300"/>
            <a:ext cx="16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a1</a:t>
            </a:r>
          </a:p>
        </xdr:txBody>
      </xdr:sp>
      <xdr:sp>
        <xdr:nvSpPr>
          <xdr:cNvPr id="34" name="Text Box 35"/>
          <xdr:cNvSpPr txBox="1">
            <a:spLocks noChangeArrowheads="1"/>
          </xdr:cNvSpPr>
        </xdr:nvSpPr>
        <xdr:spPr>
          <a:xfrm>
            <a:off x="318" y="258"/>
            <a:ext cx="1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b1</a:t>
            </a:r>
          </a:p>
        </xdr:txBody>
      </xdr:sp>
      <xdr:sp>
        <xdr:nvSpPr>
          <xdr:cNvPr id="35" name="Line 36"/>
          <xdr:cNvSpPr>
            <a:spLocks/>
          </xdr:cNvSpPr>
        </xdr:nvSpPr>
        <xdr:spPr>
          <a:xfrm flipV="1">
            <a:off x="134" y="253"/>
            <a:ext cx="162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6" name="Line 37"/>
          <xdr:cNvSpPr>
            <a:spLocks/>
          </xdr:cNvSpPr>
        </xdr:nvSpPr>
        <xdr:spPr>
          <a:xfrm>
            <a:off x="180" y="253"/>
            <a:ext cx="72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7" name="Oval 38"/>
          <xdr:cNvSpPr>
            <a:spLocks/>
          </xdr:cNvSpPr>
        </xdr:nvSpPr>
        <xdr:spPr>
          <a:xfrm>
            <a:off x="213" y="267"/>
            <a:ext cx="7" cy="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8" name="Line 39"/>
          <xdr:cNvSpPr>
            <a:spLocks/>
          </xdr:cNvSpPr>
        </xdr:nvSpPr>
        <xdr:spPr>
          <a:xfrm>
            <a:off x="205" y="270"/>
            <a:ext cx="2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9" name="Line 40"/>
          <xdr:cNvSpPr>
            <a:spLocks/>
          </xdr:cNvSpPr>
        </xdr:nvSpPr>
        <xdr:spPr>
          <a:xfrm>
            <a:off x="433" y="271"/>
            <a:ext cx="0" cy="1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0" name="Text Box 41"/>
          <xdr:cNvSpPr txBox="1">
            <a:spLocks noChangeArrowheads="1"/>
          </xdr:cNvSpPr>
        </xdr:nvSpPr>
        <xdr:spPr>
          <a:xfrm>
            <a:off x="437" y="319"/>
            <a:ext cx="16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h</a:t>
            </a:r>
          </a:p>
        </xdr:txBody>
      </xdr:sp>
    </xdr:grpSp>
    <xdr:clientData/>
  </xdr:twoCellAnchor>
  <xdr:twoCellAnchor editAs="absolute">
    <xdr:from>
      <xdr:col>55</xdr:col>
      <xdr:colOff>57150</xdr:colOff>
      <xdr:row>0</xdr:row>
      <xdr:rowOff>0</xdr:rowOff>
    </xdr:from>
    <xdr:to>
      <xdr:col>68</xdr:col>
      <xdr:colOff>95250</xdr:colOff>
      <xdr:row>5</xdr:row>
      <xdr:rowOff>85725</xdr:rowOff>
    </xdr:to>
    <xdr:pic>
      <xdr:nvPicPr>
        <xdr:cNvPr id="4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0"/>
          <a:ext cx="152400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38100</xdr:rowOff>
    </xdr:from>
    <xdr:to>
      <xdr:col>36</xdr:col>
      <xdr:colOff>0</xdr:colOff>
      <xdr:row>35</xdr:row>
      <xdr:rowOff>19050</xdr:rowOff>
    </xdr:to>
    <xdr:grpSp>
      <xdr:nvGrpSpPr>
        <xdr:cNvPr id="1" name="Group 2"/>
        <xdr:cNvGrpSpPr>
          <a:grpSpLocks/>
        </xdr:cNvGrpSpPr>
      </xdr:nvGrpSpPr>
      <xdr:grpSpPr>
        <a:xfrm>
          <a:off x="76200" y="1066800"/>
          <a:ext cx="4038600" cy="2952750"/>
          <a:chOff x="8" y="112"/>
          <a:chExt cx="430" cy="310"/>
        </a:xfrm>
        <a:solidFill>
          <a:srgbClr val="FFFFFF"/>
        </a:solidFill>
      </xdr:grpSpPr>
      <xdr:sp>
        <xdr:nvSpPr>
          <xdr:cNvPr id="2" name="Line 3"/>
          <xdr:cNvSpPr>
            <a:spLocks/>
          </xdr:cNvSpPr>
        </xdr:nvSpPr>
        <xdr:spPr>
          <a:xfrm flipV="1">
            <a:off x="30" y="262"/>
            <a:ext cx="304" cy="11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 flipH="1" flipV="1">
            <a:off x="117" y="262"/>
            <a:ext cx="130" cy="11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 flipH="1">
            <a:off x="30" y="165"/>
            <a:ext cx="62" cy="20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>
            <a:off x="212" y="165"/>
            <a:ext cx="35" cy="20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260" y="112"/>
            <a:ext cx="74" cy="15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 flipH="1">
            <a:off x="117" y="112"/>
            <a:ext cx="23" cy="15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 flipV="1">
            <a:off x="30" y="262"/>
            <a:ext cx="87" cy="11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9" name="Line 10"/>
          <xdr:cNvSpPr>
            <a:spLocks/>
          </xdr:cNvSpPr>
        </xdr:nvSpPr>
        <xdr:spPr>
          <a:xfrm>
            <a:off x="30" y="372"/>
            <a:ext cx="21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 flipV="1">
            <a:off x="247" y="262"/>
            <a:ext cx="87" cy="1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>
            <a:off x="117" y="262"/>
            <a:ext cx="21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>
            <a:off x="168" y="319"/>
            <a:ext cx="2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3" name="Text Box 14"/>
          <xdr:cNvSpPr txBox="1">
            <a:spLocks noChangeArrowheads="1"/>
          </xdr:cNvSpPr>
        </xdr:nvSpPr>
        <xdr:spPr>
          <a:xfrm>
            <a:off x="114" y="403"/>
            <a:ext cx="1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a</a:t>
            </a:r>
          </a:p>
        </xdr:txBody>
      </xdr:sp>
      <xdr:sp>
        <xdr:nvSpPr>
          <xdr:cNvPr id="14" name="Oval 15"/>
          <xdr:cNvSpPr>
            <a:spLocks/>
          </xdr:cNvSpPr>
        </xdr:nvSpPr>
        <xdr:spPr>
          <a:xfrm>
            <a:off x="180" y="314"/>
            <a:ext cx="7" cy="9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5" name="Line 16"/>
          <xdr:cNvSpPr>
            <a:spLocks/>
          </xdr:cNvSpPr>
        </xdr:nvSpPr>
        <xdr:spPr>
          <a:xfrm flipV="1">
            <a:off x="92" y="112"/>
            <a:ext cx="48" cy="5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6" name="Line 17"/>
          <xdr:cNvSpPr>
            <a:spLocks/>
          </xdr:cNvSpPr>
        </xdr:nvSpPr>
        <xdr:spPr>
          <a:xfrm>
            <a:off x="92" y="165"/>
            <a:ext cx="12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7" name="Line 18"/>
          <xdr:cNvSpPr>
            <a:spLocks/>
          </xdr:cNvSpPr>
        </xdr:nvSpPr>
        <xdr:spPr>
          <a:xfrm flipV="1">
            <a:off x="212" y="112"/>
            <a:ext cx="48" cy="5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8" name="Line 19"/>
          <xdr:cNvSpPr>
            <a:spLocks/>
          </xdr:cNvSpPr>
        </xdr:nvSpPr>
        <xdr:spPr>
          <a:xfrm>
            <a:off x="140" y="112"/>
            <a:ext cx="12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9" name="Line 20"/>
          <xdr:cNvSpPr>
            <a:spLocks/>
          </xdr:cNvSpPr>
        </xdr:nvSpPr>
        <xdr:spPr>
          <a:xfrm flipH="1">
            <a:off x="8" y="326"/>
            <a:ext cx="60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 flipH="1">
            <a:off x="224" y="326"/>
            <a:ext cx="60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>
            <a:off x="8" y="398"/>
            <a:ext cx="2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2" name="Line 23"/>
          <xdr:cNvSpPr>
            <a:spLocks/>
          </xdr:cNvSpPr>
        </xdr:nvSpPr>
        <xdr:spPr>
          <a:xfrm>
            <a:off x="212" y="372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3" name="Line 24"/>
          <xdr:cNvSpPr>
            <a:spLocks/>
          </xdr:cNvSpPr>
        </xdr:nvSpPr>
        <xdr:spPr>
          <a:xfrm>
            <a:off x="296" y="262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 flipV="1">
            <a:off x="272" y="262"/>
            <a:ext cx="84" cy="1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5" name="Text Box 26"/>
          <xdr:cNvSpPr txBox="1">
            <a:spLocks noChangeArrowheads="1"/>
          </xdr:cNvSpPr>
        </xdr:nvSpPr>
        <xdr:spPr>
          <a:xfrm>
            <a:off x="306" y="322"/>
            <a:ext cx="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b</a:t>
            </a:r>
          </a:p>
        </xdr:txBody>
      </xdr:sp>
      <xdr:sp>
        <xdr:nvSpPr>
          <xdr:cNvPr id="26" name="Line 27"/>
          <xdr:cNvSpPr>
            <a:spLocks/>
          </xdr:cNvSpPr>
        </xdr:nvSpPr>
        <xdr:spPr>
          <a:xfrm flipH="1">
            <a:off x="69" y="119"/>
            <a:ext cx="60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7" name="Line 28"/>
          <xdr:cNvSpPr>
            <a:spLocks/>
          </xdr:cNvSpPr>
        </xdr:nvSpPr>
        <xdr:spPr>
          <a:xfrm flipH="1">
            <a:off x="180" y="130"/>
            <a:ext cx="60" cy="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>
            <a:off x="187" y="165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244" y="112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0" name="Line 31"/>
          <xdr:cNvSpPr>
            <a:spLocks/>
          </xdr:cNvSpPr>
        </xdr:nvSpPr>
        <xdr:spPr>
          <a:xfrm flipV="1">
            <a:off x="236" y="112"/>
            <a:ext cx="48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1" name="Line 32"/>
          <xdr:cNvSpPr>
            <a:spLocks/>
          </xdr:cNvSpPr>
        </xdr:nvSpPr>
        <xdr:spPr>
          <a:xfrm>
            <a:off x="76" y="183"/>
            <a:ext cx="1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2" name="Text Box 33"/>
          <xdr:cNvSpPr txBox="1">
            <a:spLocks noChangeArrowheads="1"/>
          </xdr:cNvSpPr>
        </xdr:nvSpPr>
        <xdr:spPr>
          <a:xfrm>
            <a:off x="144" y="182"/>
            <a:ext cx="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c</a:t>
            </a:r>
          </a:p>
        </xdr:txBody>
      </xdr:sp>
      <xdr:sp>
        <xdr:nvSpPr>
          <xdr:cNvPr id="33" name="Text Box 34"/>
          <xdr:cNvSpPr txBox="1">
            <a:spLocks noChangeArrowheads="1"/>
          </xdr:cNvSpPr>
        </xdr:nvSpPr>
        <xdr:spPr>
          <a:xfrm>
            <a:off x="278" y="120"/>
            <a:ext cx="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d</a:t>
            </a:r>
          </a:p>
        </xdr:txBody>
      </xdr:sp>
      <xdr:sp>
        <xdr:nvSpPr>
          <xdr:cNvPr id="34" name="Line 35"/>
          <xdr:cNvSpPr>
            <a:spLocks/>
          </xdr:cNvSpPr>
        </xdr:nvSpPr>
        <xdr:spPr>
          <a:xfrm flipV="1">
            <a:off x="94" y="113"/>
            <a:ext cx="162" cy="52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5" name="Line 36"/>
          <xdr:cNvSpPr>
            <a:spLocks/>
          </xdr:cNvSpPr>
        </xdr:nvSpPr>
        <xdr:spPr>
          <a:xfrm>
            <a:off x="140" y="113"/>
            <a:ext cx="72" cy="52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6" name="Oval 37"/>
          <xdr:cNvSpPr>
            <a:spLocks/>
          </xdr:cNvSpPr>
        </xdr:nvSpPr>
        <xdr:spPr>
          <a:xfrm>
            <a:off x="173" y="134"/>
            <a:ext cx="7" cy="9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7" name="Line 38"/>
          <xdr:cNvSpPr>
            <a:spLocks/>
          </xdr:cNvSpPr>
        </xdr:nvSpPr>
        <xdr:spPr>
          <a:xfrm>
            <a:off x="165" y="139"/>
            <a:ext cx="2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8" name="Line 39"/>
          <xdr:cNvSpPr>
            <a:spLocks/>
          </xdr:cNvSpPr>
        </xdr:nvSpPr>
        <xdr:spPr>
          <a:xfrm>
            <a:off x="393" y="140"/>
            <a:ext cx="0" cy="1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9" name="Text Box 40"/>
          <xdr:cNvSpPr txBox="1">
            <a:spLocks noChangeArrowheads="1"/>
          </xdr:cNvSpPr>
        </xdr:nvSpPr>
        <xdr:spPr>
          <a:xfrm>
            <a:off x="396" y="211"/>
            <a:ext cx="1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h</a:t>
            </a:r>
          </a:p>
        </xdr:txBody>
      </xdr:sp>
    </xdr:grpSp>
    <xdr:clientData/>
  </xdr:twoCellAnchor>
  <xdr:twoCellAnchor editAs="absolute">
    <xdr:from>
      <xdr:col>55</xdr:col>
      <xdr:colOff>57150</xdr:colOff>
      <xdr:row>0</xdr:row>
      <xdr:rowOff>0</xdr:rowOff>
    </xdr:from>
    <xdr:to>
      <xdr:col>68</xdr:col>
      <xdr:colOff>95250</xdr:colOff>
      <xdr:row>5</xdr:row>
      <xdr:rowOff>85725</xdr:rowOff>
    </xdr:to>
    <xdr:pic>
      <xdr:nvPicPr>
        <xdr:cNvPr id="40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0"/>
          <a:ext cx="152400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52</xdr:col>
      <xdr:colOff>0</xdr:colOff>
      <xdr:row>39</xdr:row>
      <xdr:rowOff>0</xdr:rowOff>
    </xdr:to>
    <xdr:grpSp>
      <xdr:nvGrpSpPr>
        <xdr:cNvPr id="1" name="Group 30"/>
        <xdr:cNvGrpSpPr>
          <a:grpSpLocks/>
        </xdr:cNvGrpSpPr>
      </xdr:nvGrpSpPr>
      <xdr:grpSpPr>
        <a:xfrm>
          <a:off x="114300" y="800100"/>
          <a:ext cx="5829300" cy="3657600"/>
          <a:chOff x="12" y="84"/>
          <a:chExt cx="612" cy="38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2" y="84"/>
            <a:ext cx="240" cy="322"/>
            <a:chOff x="12" y="84"/>
            <a:chExt cx="240" cy="322"/>
          </a:xfrm>
          <a:solidFill>
            <a:srgbClr val="FFFFFF"/>
          </a:solidFill>
        </xdr:grpSpPr>
        <xdr:sp>
          <xdr:nvSpPr>
            <xdr:cNvPr id="3" name="Oval 3"/>
            <xdr:cNvSpPr>
              <a:spLocks/>
            </xdr:cNvSpPr>
          </xdr:nvSpPr>
          <xdr:spPr>
            <a:xfrm>
              <a:off x="36" y="288"/>
              <a:ext cx="168" cy="72"/>
            </a:xfrm>
            <a:prstGeom prst="ellipse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 flipV="1">
              <a:off x="36" y="96"/>
              <a:ext cx="84" cy="22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 flipH="1" flipV="1">
              <a:off x="120" y="96"/>
              <a:ext cx="84" cy="22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>
              <a:off x="24" y="324"/>
              <a:ext cx="204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120" y="84"/>
              <a:ext cx="0" cy="300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>
              <a:off x="180" y="324"/>
              <a:ext cx="6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08" y="96"/>
              <a:ext cx="1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>
              <a:off x="228" y="96"/>
              <a:ext cx="0" cy="22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>
              <a:off x="36" y="312"/>
              <a:ext cx="0" cy="8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204" y="312"/>
              <a:ext cx="0" cy="8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36" y="384"/>
              <a:ext cx="16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96" y="84"/>
              <a:ext cx="24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>
              <a:off x="12" y="312"/>
              <a:ext cx="24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 flipV="1">
              <a:off x="12" y="84"/>
              <a:ext cx="84" cy="22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 flipH="1">
              <a:off x="60" y="324"/>
              <a:ext cx="60" cy="2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8" name="Text Box 18"/>
            <xdr:cNvSpPr txBox="1">
              <a:spLocks noChangeArrowheads="1"/>
            </xdr:cNvSpPr>
          </xdr:nvSpPr>
          <xdr:spPr>
            <a:xfrm>
              <a:off x="81" y="387"/>
              <a:ext cx="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22860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</a:t>
              </a:r>
            </a:p>
          </xdr:txBody>
        </xdr:sp>
        <xdr:sp>
          <xdr:nvSpPr>
            <xdr:cNvPr id="19" name="Text Box 19"/>
            <xdr:cNvSpPr txBox="1">
              <a:spLocks noChangeArrowheads="1"/>
            </xdr:cNvSpPr>
          </xdr:nvSpPr>
          <xdr:spPr>
            <a:xfrm>
              <a:off x="93" y="334"/>
              <a:ext cx="7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22860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</a:t>
              </a:r>
            </a:p>
          </xdr:txBody>
        </xdr:sp>
        <xdr:sp>
          <xdr:nvSpPr>
            <xdr:cNvPr id="20" name="Text Box 20"/>
            <xdr:cNvSpPr txBox="1">
              <a:spLocks noChangeArrowheads="1"/>
            </xdr:cNvSpPr>
          </xdr:nvSpPr>
          <xdr:spPr>
            <a:xfrm>
              <a:off x="45" y="154"/>
              <a:ext cx="8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22860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</a:t>
              </a:r>
            </a:p>
          </xdr:txBody>
        </xdr:sp>
        <xdr:sp>
          <xdr:nvSpPr>
            <xdr:cNvPr id="21" name="Text Box 21"/>
            <xdr:cNvSpPr txBox="1">
              <a:spLocks noChangeArrowheads="1"/>
            </xdr:cNvSpPr>
          </xdr:nvSpPr>
          <xdr:spPr>
            <a:xfrm>
              <a:off x="237" y="166"/>
              <a:ext cx="15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22860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</a:t>
              </a:r>
            </a:p>
          </xdr:txBody>
        </xdr:sp>
      </xdr:grpSp>
      <xdr:grpSp>
        <xdr:nvGrpSpPr>
          <xdr:cNvPr id="22" name="Group 22"/>
          <xdr:cNvGrpSpPr>
            <a:grpSpLocks/>
          </xdr:cNvGrpSpPr>
        </xdr:nvGrpSpPr>
        <xdr:grpSpPr>
          <a:xfrm>
            <a:off x="228" y="96"/>
            <a:ext cx="396" cy="372"/>
            <a:chOff x="228" y="96"/>
            <a:chExt cx="396" cy="372"/>
          </a:xfrm>
          <a:solidFill>
            <a:srgbClr val="FFFFFF"/>
          </a:solidFill>
        </xdr:grpSpPr>
        <xdr:grpSp>
          <xdr:nvGrpSpPr>
            <xdr:cNvPr id="23" name="Group 23"/>
            <xdr:cNvGrpSpPr>
              <a:grpSpLocks/>
            </xdr:cNvGrpSpPr>
          </xdr:nvGrpSpPr>
          <xdr:grpSpPr>
            <a:xfrm>
              <a:off x="228" y="96"/>
              <a:ext cx="396" cy="336"/>
              <a:chOff x="228" y="96"/>
              <a:chExt cx="396" cy="336"/>
            </a:xfrm>
            <a:solidFill>
              <a:srgbClr val="FFFFFF"/>
            </a:solidFill>
          </xdr:grpSpPr>
          <xdr:grpSp>
            <xdr:nvGrpSpPr>
              <xdr:cNvPr id="24" name="Group 24"/>
              <xdr:cNvGrpSpPr>
                <a:grpSpLocks/>
              </xdr:cNvGrpSpPr>
            </xdr:nvGrpSpPr>
            <xdr:grpSpPr>
              <a:xfrm>
                <a:off x="228" y="96"/>
                <a:ext cx="396" cy="336"/>
                <a:chOff x="228" y="96"/>
                <a:chExt cx="396" cy="336"/>
              </a:xfrm>
              <a:solidFill>
                <a:srgbClr val="FFFFFF"/>
              </a:solidFill>
            </xdr:grpSpPr>
            <xdr:sp>
              <xdr:nvSpPr>
                <xdr:cNvPr id="25" name="AutoShape 25"/>
                <xdr:cNvSpPr>
                  <a:spLocks/>
                </xdr:cNvSpPr>
              </xdr:nvSpPr>
              <xdr:spPr>
                <a:xfrm rot="10782065" flipV="1">
                  <a:off x="228" y="96"/>
                  <a:ext cx="396" cy="336"/>
                </a:xfrm>
                <a:custGeom>
                  <a:pathLst>
                    <a:path h="21600" w="21600">
                      <a:moveTo>
                        <a:pt x="10878" y="10830"/>
                      </a:moveTo>
                      <a:cubicBezTo>
                        <a:pt x="10865" y="10862"/>
                        <a:pt x="10834" y="10883"/>
                        <a:pt x="10800" y="10884"/>
                      </a:cubicBezTo>
                      <a:cubicBezTo>
                        <a:pt x="10765" y="10884"/>
                        <a:pt x="10734" y="10862"/>
                        <a:pt x="10721" y="10830"/>
                      </a:cubicBezTo>
                      <a:lnTo>
                        <a:pt x="746" y="14745"/>
                      </a:lnTo>
                      <a:cubicBezTo>
                        <a:pt x="2368" y="18880"/>
                        <a:pt x="6357" y="21600"/>
                        <a:pt x="10800" y="21600"/>
                      </a:cubicBezTo>
                      <a:cubicBezTo>
                        <a:pt x="15242" y="21599"/>
                        <a:pt x="19231" y="18880"/>
                        <a:pt x="20853" y="14745"/>
                      </a:cubicBezTo>
                      <a:close/>
                    </a:path>
                  </a:pathLst>
                </a:custGeom>
                <a:solidFill>
                  <a:srgbClr val="FFFF99">
                    <a:alpha val="50000"/>
                  </a:srgbClr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  <xdr:sp>
              <xdr:nvSpPr>
                <xdr:cNvPr id="26" name="Line 26"/>
                <xdr:cNvSpPr>
                  <a:spLocks/>
                </xdr:cNvSpPr>
              </xdr:nvSpPr>
              <xdr:spPr>
                <a:xfrm>
                  <a:off x="426" y="266"/>
                  <a:ext cx="70" cy="155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</xdr:grpSp>
          <xdr:sp>
            <xdr:nvSpPr>
              <xdr:cNvPr id="27" name="Text Box 27"/>
              <xdr:cNvSpPr txBox="1">
                <a:spLocks noChangeArrowheads="1"/>
              </xdr:cNvSpPr>
            </xdr:nvSpPr>
            <xdr:spPr>
              <a:xfrm>
                <a:off x="442" y="327"/>
                <a:ext cx="8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18288" tIns="22860" rIns="0" bIns="0">
                <a:spAutoFit/>
              </a:bodyPr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</a:t>
                </a:r>
              </a:p>
            </xdr:txBody>
          </xdr:sp>
        </xdr:grpSp>
        <xdr:sp>
          <xdr:nvSpPr>
            <xdr:cNvPr id="28" name="Line 28"/>
            <xdr:cNvSpPr>
              <a:spLocks/>
            </xdr:cNvSpPr>
          </xdr:nvSpPr>
          <xdr:spPr>
            <a:xfrm>
              <a:off x="240" y="312"/>
              <a:ext cx="0" cy="15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29" name="Line 29"/>
            <xdr:cNvSpPr>
              <a:spLocks/>
            </xdr:cNvSpPr>
          </xdr:nvSpPr>
          <xdr:spPr>
            <a:xfrm>
              <a:off x="612" y="312"/>
              <a:ext cx="0" cy="15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55</xdr:col>
      <xdr:colOff>57150</xdr:colOff>
      <xdr:row>0</xdr:row>
      <xdr:rowOff>0</xdr:rowOff>
    </xdr:from>
    <xdr:to>
      <xdr:col>68</xdr:col>
      <xdr:colOff>95250</xdr:colOff>
      <xdr:row>5</xdr:row>
      <xdr:rowOff>85725</xdr:rowOff>
    </xdr:to>
    <xdr:pic>
      <xdr:nvPicPr>
        <xdr:cNvPr id="30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0"/>
          <a:ext cx="152400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57150</xdr:rowOff>
    </xdr:from>
    <xdr:to>
      <xdr:col>44</xdr:col>
      <xdr:colOff>19050</xdr:colOff>
      <xdr:row>42</xdr:row>
      <xdr:rowOff>95250</xdr:rowOff>
    </xdr:to>
    <xdr:grpSp>
      <xdr:nvGrpSpPr>
        <xdr:cNvPr id="1" name="Group 2"/>
        <xdr:cNvGrpSpPr>
          <a:grpSpLocks/>
        </xdr:cNvGrpSpPr>
      </xdr:nvGrpSpPr>
      <xdr:grpSpPr>
        <a:xfrm>
          <a:off x="171450" y="1771650"/>
          <a:ext cx="4876800" cy="3124200"/>
          <a:chOff x="33" y="241"/>
          <a:chExt cx="512" cy="328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33" y="241"/>
            <a:ext cx="512" cy="328"/>
            <a:chOff x="1" y="234"/>
            <a:chExt cx="684" cy="392"/>
          </a:xfrm>
          <a:solidFill>
            <a:srgbClr val="FFFFFF"/>
          </a:solidFill>
        </xdr:grpSpPr>
        <xdr:grpSp>
          <xdr:nvGrpSpPr>
            <xdr:cNvPr id="3" name="Group 4"/>
            <xdr:cNvGrpSpPr>
              <a:grpSpLocks/>
            </xdr:cNvGrpSpPr>
          </xdr:nvGrpSpPr>
          <xdr:grpSpPr>
            <a:xfrm>
              <a:off x="25" y="234"/>
              <a:ext cx="660" cy="375"/>
              <a:chOff x="25" y="234"/>
              <a:chExt cx="660" cy="375"/>
            </a:xfrm>
            <a:solidFill>
              <a:srgbClr val="FFFFFF"/>
            </a:solidFill>
          </xdr:grpSpPr>
          <xdr:sp>
            <xdr:nvSpPr>
              <xdr:cNvPr id="4" name="AutoShape 5"/>
              <xdr:cNvSpPr>
                <a:spLocks/>
              </xdr:cNvSpPr>
            </xdr:nvSpPr>
            <xdr:spPr>
              <a:xfrm rot="10782065" flipV="1">
                <a:off x="289" y="234"/>
                <a:ext cx="396" cy="336"/>
              </a:xfrm>
              <a:custGeom>
                <a:pathLst>
                  <a:path h="21600" w="21600">
                    <a:moveTo>
                      <a:pt x="10878" y="10830"/>
                    </a:moveTo>
                    <a:cubicBezTo>
                      <a:pt x="10865" y="10862"/>
                      <a:pt x="10834" y="10883"/>
                      <a:pt x="10800" y="10884"/>
                    </a:cubicBezTo>
                    <a:cubicBezTo>
                      <a:pt x="10765" y="10884"/>
                      <a:pt x="10734" y="10862"/>
                      <a:pt x="10721" y="10830"/>
                    </a:cubicBezTo>
                    <a:lnTo>
                      <a:pt x="746" y="14745"/>
                    </a:lnTo>
                    <a:cubicBezTo>
                      <a:pt x="2368" y="18880"/>
                      <a:pt x="6357" y="21600"/>
                      <a:pt x="10800" y="21600"/>
                    </a:cubicBezTo>
                    <a:cubicBezTo>
                      <a:pt x="15242" y="21599"/>
                      <a:pt x="19231" y="18880"/>
                      <a:pt x="20853" y="14745"/>
                    </a:cubicBezTo>
                    <a:close/>
                  </a:path>
                </a:pathLst>
              </a:custGeom>
              <a:solidFill>
                <a:srgbClr val="FFFF00">
                  <a:alpha val="50000"/>
                </a:srgbClr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ahoma"/>
                    <a:ea typeface="Tahoma"/>
                    <a:cs typeface="Tahoma"/>
                  </a:rPr>
                  <a:t/>
                </a:r>
              </a:p>
            </xdr:txBody>
          </xdr:sp>
          <xdr:grpSp>
            <xdr:nvGrpSpPr>
              <xdr:cNvPr id="5" name="Group 6"/>
              <xdr:cNvGrpSpPr>
                <a:grpSpLocks/>
              </xdr:cNvGrpSpPr>
            </xdr:nvGrpSpPr>
            <xdr:grpSpPr>
              <a:xfrm>
                <a:off x="25" y="270"/>
                <a:ext cx="648" cy="339"/>
                <a:chOff x="25" y="270"/>
                <a:chExt cx="648" cy="339"/>
              </a:xfrm>
              <a:solidFill>
                <a:srgbClr val="FFFFFF"/>
              </a:solidFill>
            </xdr:grpSpPr>
            <xdr:sp>
              <xdr:nvSpPr>
                <xdr:cNvPr id="6" name="Line 7"/>
                <xdr:cNvSpPr>
                  <a:spLocks/>
                </xdr:cNvSpPr>
              </xdr:nvSpPr>
              <xdr:spPr>
                <a:xfrm>
                  <a:off x="487" y="404"/>
                  <a:ext cx="70" cy="155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  <xdr:sp>
              <xdr:nvSpPr>
                <xdr:cNvPr id="7" name="Text Box 8"/>
                <xdr:cNvSpPr txBox="1">
                  <a:spLocks noChangeArrowheads="1"/>
                </xdr:cNvSpPr>
              </xdr:nvSpPr>
              <xdr:spPr>
                <a:xfrm>
                  <a:off x="549" y="576"/>
                  <a:ext cx="13" cy="2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18288" tIns="22860" rIns="0" bIns="0">
                  <a:spAutoFit/>
                </a:bodyPr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S</a:t>
                  </a:r>
                </a:p>
              </xdr:txBody>
            </xdr:sp>
            <xdr:sp>
              <xdr:nvSpPr>
                <xdr:cNvPr id="8" name="Line 9"/>
                <xdr:cNvSpPr>
                  <a:spLocks/>
                </xdr:cNvSpPr>
              </xdr:nvSpPr>
              <xdr:spPr>
                <a:xfrm>
                  <a:off x="301" y="450"/>
                  <a:ext cx="0" cy="15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  <xdr:sp>
              <xdr:nvSpPr>
                <xdr:cNvPr id="9" name="Line 10"/>
                <xdr:cNvSpPr>
                  <a:spLocks/>
                </xdr:cNvSpPr>
              </xdr:nvSpPr>
              <xdr:spPr>
                <a:xfrm>
                  <a:off x="673" y="450"/>
                  <a:ext cx="0" cy="15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  <xdr:sp>
              <xdr:nvSpPr>
                <xdr:cNvPr id="10" name="Oval 11"/>
                <xdr:cNvSpPr>
                  <a:spLocks/>
                </xdr:cNvSpPr>
              </xdr:nvSpPr>
              <xdr:spPr>
                <a:xfrm>
                  <a:off x="49" y="486"/>
                  <a:ext cx="168" cy="72"/>
                </a:xfrm>
                <a:prstGeom prst="ellipse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  <xdr:sp>
              <xdr:nvSpPr>
                <xdr:cNvPr id="11" name="Line 12"/>
                <xdr:cNvSpPr>
                  <a:spLocks/>
                </xdr:cNvSpPr>
              </xdr:nvSpPr>
              <xdr:spPr>
                <a:xfrm flipV="1">
                  <a:off x="49" y="294"/>
                  <a:ext cx="84" cy="22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  <xdr:sp>
              <xdr:nvSpPr>
                <xdr:cNvPr id="12" name="Line 13"/>
                <xdr:cNvSpPr>
                  <a:spLocks/>
                </xdr:cNvSpPr>
              </xdr:nvSpPr>
              <xdr:spPr>
                <a:xfrm flipH="1" flipV="1">
                  <a:off x="133" y="294"/>
                  <a:ext cx="84" cy="22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  <xdr:sp>
              <xdr:nvSpPr>
                <xdr:cNvPr id="13" name="Line 14"/>
                <xdr:cNvSpPr>
                  <a:spLocks/>
                </xdr:cNvSpPr>
              </xdr:nvSpPr>
              <xdr:spPr>
                <a:xfrm>
                  <a:off x="37" y="522"/>
                  <a:ext cx="216" cy="0"/>
                </a:xfrm>
                <a:prstGeom prst="line">
                  <a:avLst/>
                </a:prstGeom>
                <a:noFill/>
                <a:ln w="19050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  <xdr:sp>
              <xdr:nvSpPr>
                <xdr:cNvPr id="14" name="Line 15"/>
                <xdr:cNvSpPr>
                  <a:spLocks/>
                </xdr:cNvSpPr>
              </xdr:nvSpPr>
              <xdr:spPr>
                <a:xfrm>
                  <a:off x="193" y="522"/>
                  <a:ext cx="60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  <xdr:sp>
              <xdr:nvSpPr>
                <xdr:cNvPr id="15" name="Line 16"/>
                <xdr:cNvSpPr>
                  <a:spLocks/>
                </xdr:cNvSpPr>
              </xdr:nvSpPr>
              <xdr:spPr>
                <a:xfrm>
                  <a:off x="241" y="426"/>
                  <a:ext cx="0" cy="9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triangl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  <xdr:sp>
              <xdr:nvSpPr>
                <xdr:cNvPr id="16" name="Line 17"/>
                <xdr:cNvSpPr>
                  <a:spLocks/>
                </xdr:cNvSpPr>
              </xdr:nvSpPr>
              <xdr:spPr>
                <a:xfrm>
                  <a:off x="49" y="510"/>
                  <a:ext cx="0" cy="8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  <xdr:sp>
              <xdr:nvSpPr>
                <xdr:cNvPr id="17" name="Line 18"/>
                <xdr:cNvSpPr>
                  <a:spLocks/>
                </xdr:cNvSpPr>
              </xdr:nvSpPr>
              <xdr:spPr>
                <a:xfrm>
                  <a:off x="217" y="510"/>
                  <a:ext cx="0" cy="8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  <xdr:sp>
              <xdr:nvSpPr>
                <xdr:cNvPr id="18" name="Line 19"/>
                <xdr:cNvSpPr>
                  <a:spLocks/>
                </xdr:cNvSpPr>
              </xdr:nvSpPr>
              <xdr:spPr>
                <a:xfrm>
                  <a:off x="49" y="582"/>
                  <a:ext cx="168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triangl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  <xdr:sp>
              <xdr:nvSpPr>
                <xdr:cNvPr id="19" name="Line 20"/>
                <xdr:cNvSpPr>
                  <a:spLocks/>
                </xdr:cNvSpPr>
              </xdr:nvSpPr>
              <xdr:spPr>
                <a:xfrm>
                  <a:off x="85" y="270"/>
                  <a:ext cx="48" cy="2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  <xdr:sp>
              <xdr:nvSpPr>
                <xdr:cNvPr id="20" name="Line 21"/>
                <xdr:cNvSpPr>
                  <a:spLocks/>
                </xdr:cNvSpPr>
              </xdr:nvSpPr>
              <xdr:spPr>
                <a:xfrm flipH="1">
                  <a:off x="73" y="522"/>
                  <a:ext cx="60" cy="2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  <xdr:sp>
              <xdr:nvSpPr>
                <xdr:cNvPr id="21" name="Text Box 22"/>
                <xdr:cNvSpPr txBox="1">
                  <a:spLocks noChangeArrowheads="1"/>
                </xdr:cNvSpPr>
              </xdr:nvSpPr>
              <xdr:spPr>
                <a:xfrm>
                  <a:off x="96" y="584"/>
                  <a:ext cx="18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22860" rIns="0" bIns="0">
                  <a:spAutoFit/>
                </a:bodyPr>
                <a:p>
                  <a:pPr algn="l">
                    <a:defRPr/>
                  </a:pPr>
                  <a:r>
                    <a:rPr lang="en-US" cap="none" sz="1100" b="1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D</a:t>
                  </a:r>
                </a:p>
              </xdr:txBody>
            </xdr:sp>
            <xdr:sp>
              <xdr:nvSpPr>
                <xdr:cNvPr id="22" name="Text Box 23"/>
                <xdr:cNvSpPr txBox="1">
                  <a:spLocks noChangeArrowheads="1"/>
                </xdr:cNvSpPr>
              </xdr:nvSpPr>
              <xdr:spPr>
                <a:xfrm>
                  <a:off x="108" y="531"/>
                  <a:ext cx="19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22860" rIns="0" bIns="0">
                  <a:spAutoFit/>
                </a:bodyPr>
                <a:p>
                  <a:pPr algn="l">
                    <a:defRPr/>
                  </a:pPr>
                  <a:r>
                    <a:rPr lang="en-US" cap="none" sz="1100" b="1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R</a:t>
                  </a:r>
                </a:p>
              </xdr:txBody>
            </xdr:sp>
            <xdr:sp>
              <xdr:nvSpPr>
                <xdr:cNvPr id="23" name="Text Box 24"/>
                <xdr:cNvSpPr txBox="1">
                  <a:spLocks noChangeArrowheads="1"/>
                </xdr:cNvSpPr>
              </xdr:nvSpPr>
              <xdr:spPr>
                <a:xfrm>
                  <a:off x="48" y="373"/>
                  <a:ext cx="17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22860" rIns="0" bIns="0">
                  <a:spAutoFit/>
                </a:bodyPr>
                <a:p>
                  <a:pPr algn="l">
                    <a:defRPr/>
                  </a:pPr>
                  <a:r>
                    <a:rPr lang="en-US" cap="none" sz="1100" b="1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S</a:t>
                  </a:r>
                </a:p>
              </xdr:txBody>
            </xdr:sp>
            <xdr:sp>
              <xdr:nvSpPr>
                <xdr:cNvPr id="24" name="Text Box 25"/>
                <xdr:cNvSpPr txBox="1">
                  <a:spLocks noChangeArrowheads="1"/>
                </xdr:cNvSpPr>
              </xdr:nvSpPr>
              <xdr:spPr>
                <a:xfrm>
                  <a:off x="252" y="462"/>
                  <a:ext cx="1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22860" rIns="0" bIns="0">
                  <a:spAutoFit/>
                </a:bodyPr>
                <a:p>
                  <a:pPr algn="l">
                    <a:defRPr/>
                  </a:pPr>
                  <a:r>
                    <a:rPr lang="en-US" cap="none" sz="1100" b="1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h</a:t>
                  </a:r>
                </a:p>
              </xdr:txBody>
            </xdr:sp>
            <xdr:sp>
              <xdr:nvSpPr>
                <xdr:cNvPr id="25" name="Oval 26"/>
                <xdr:cNvSpPr>
                  <a:spLocks/>
                </xdr:cNvSpPr>
              </xdr:nvSpPr>
              <xdr:spPr>
                <a:xfrm>
                  <a:off x="85" y="402"/>
                  <a:ext cx="96" cy="48"/>
                </a:xfrm>
                <a:prstGeom prst="ellipse">
                  <a:avLst/>
                </a:prstGeom>
                <a:solidFill>
                  <a:srgbClr val="CCFFCC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  <xdr:sp>
              <xdr:nvSpPr>
                <xdr:cNvPr id="26" name="Line 27"/>
                <xdr:cNvSpPr>
                  <a:spLocks/>
                </xdr:cNvSpPr>
              </xdr:nvSpPr>
              <xdr:spPr>
                <a:xfrm>
                  <a:off x="49" y="402"/>
                  <a:ext cx="36" cy="2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  <xdr:sp>
              <xdr:nvSpPr>
                <xdr:cNvPr id="27" name="Line 28"/>
                <xdr:cNvSpPr>
                  <a:spLocks/>
                </xdr:cNvSpPr>
              </xdr:nvSpPr>
              <xdr:spPr>
                <a:xfrm flipV="1">
                  <a:off x="25" y="414"/>
                  <a:ext cx="36" cy="9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triangl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  <xdr:sp>
              <xdr:nvSpPr>
                <xdr:cNvPr id="28" name="Text Box 29"/>
                <xdr:cNvSpPr txBox="1">
                  <a:spLocks noChangeArrowheads="1"/>
                </xdr:cNvSpPr>
              </xdr:nvSpPr>
              <xdr:spPr>
                <a:xfrm>
                  <a:off x="48" y="456"/>
                  <a:ext cx="14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22860" rIns="0" bIns="0">
                  <a:spAutoFit/>
                </a:bodyPr>
                <a:p>
                  <a:pPr algn="l">
                    <a:defRPr/>
                  </a:pPr>
                  <a:r>
                    <a:rPr lang="en-US" cap="none" sz="1100" b="1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s</a:t>
                  </a:r>
                </a:p>
              </xdr:txBody>
            </xdr:sp>
            <xdr:sp>
              <xdr:nvSpPr>
                <xdr:cNvPr id="29" name="Line 30"/>
                <xdr:cNvSpPr>
                  <a:spLocks/>
                </xdr:cNvSpPr>
              </xdr:nvSpPr>
              <xdr:spPr>
                <a:xfrm flipV="1">
                  <a:off x="133" y="354"/>
                  <a:ext cx="48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  <xdr:sp>
              <xdr:nvSpPr>
                <xdr:cNvPr id="30" name="Text Box 31"/>
                <xdr:cNvSpPr txBox="1">
                  <a:spLocks noChangeArrowheads="1"/>
                </xdr:cNvSpPr>
              </xdr:nvSpPr>
              <xdr:spPr>
                <a:xfrm>
                  <a:off x="156" y="331"/>
                  <a:ext cx="13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22860" rIns="0" bIns="0">
                  <a:spAutoFit/>
                </a:bodyPr>
                <a:p>
                  <a:pPr algn="l">
                    <a:defRPr/>
                  </a:pPr>
                  <a:r>
                    <a:rPr lang="en-US" cap="none" sz="1100" b="1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r</a:t>
                  </a:r>
                </a:p>
              </xdr:txBody>
            </xdr:sp>
            <xdr:sp>
              <xdr:nvSpPr>
                <xdr:cNvPr id="31" name="Line 32"/>
                <xdr:cNvSpPr>
                  <a:spLocks/>
                </xdr:cNvSpPr>
              </xdr:nvSpPr>
              <xdr:spPr>
                <a:xfrm>
                  <a:off x="85" y="366"/>
                  <a:ext cx="0" cy="5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  <xdr:sp>
              <xdr:nvSpPr>
                <xdr:cNvPr id="32" name="Line 33"/>
                <xdr:cNvSpPr>
                  <a:spLocks/>
                </xdr:cNvSpPr>
              </xdr:nvSpPr>
              <xdr:spPr>
                <a:xfrm>
                  <a:off x="181" y="342"/>
                  <a:ext cx="0" cy="8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  <xdr:sp>
              <xdr:nvSpPr>
                <xdr:cNvPr id="33" name="Line 34"/>
                <xdr:cNvSpPr>
                  <a:spLocks/>
                </xdr:cNvSpPr>
              </xdr:nvSpPr>
              <xdr:spPr>
                <a:xfrm>
                  <a:off x="85" y="378"/>
                  <a:ext cx="9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triangl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  <xdr:sp>
              <xdr:nvSpPr>
                <xdr:cNvPr id="34" name="Text Box 35"/>
                <xdr:cNvSpPr txBox="1">
                  <a:spLocks noChangeArrowheads="1"/>
                </xdr:cNvSpPr>
              </xdr:nvSpPr>
              <xdr:spPr>
                <a:xfrm>
                  <a:off x="109" y="380"/>
                  <a:ext cx="1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22860" rIns="0" bIns="0">
                  <a:spAutoFit/>
                </a:bodyPr>
                <a:p>
                  <a:pPr algn="l">
                    <a:defRPr/>
                  </a:pPr>
                  <a:r>
                    <a:rPr lang="en-US" cap="none" sz="1100" b="1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d</a:t>
                  </a:r>
                </a:p>
              </xdr:txBody>
            </xdr:sp>
            <xdr:sp>
              <xdr:nvSpPr>
                <xdr:cNvPr id="35" name="Line 36"/>
                <xdr:cNvSpPr>
                  <a:spLocks/>
                </xdr:cNvSpPr>
              </xdr:nvSpPr>
              <xdr:spPr>
                <a:xfrm>
                  <a:off x="181" y="426"/>
                  <a:ext cx="72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  <xdr:sp>
              <xdr:nvSpPr>
                <xdr:cNvPr id="36" name="Line 37"/>
                <xdr:cNvSpPr>
                  <a:spLocks/>
                </xdr:cNvSpPr>
              </xdr:nvSpPr>
              <xdr:spPr>
                <a:xfrm>
                  <a:off x="73" y="426"/>
                  <a:ext cx="180" cy="0"/>
                </a:xfrm>
                <a:prstGeom prst="line">
                  <a:avLst/>
                </a:prstGeom>
                <a:noFill/>
                <a:ln w="19050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  <xdr:sp>
              <xdr:nvSpPr>
                <xdr:cNvPr id="37" name="Line 38"/>
                <xdr:cNvSpPr>
                  <a:spLocks/>
                </xdr:cNvSpPr>
              </xdr:nvSpPr>
              <xdr:spPr>
                <a:xfrm>
                  <a:off x="133" y="282"/>
                  <a:ext cx="0" cy="300"/>
                </a:xfrm>
                <a:prstGeom prst="line">
                  <a:avLst/>
                </a:prstGeom>
                <a:noFill/>
                <a:ln w="158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  <xdr:sp>
              <xdr:nvSpPr>
                <xdr:cNvPr id="38" name="Line 39"/>
                <xdr:cNvSpPr>
                  <a:spLocks/>
                </xdr:cNvSpPr>
              </xdr:nvSpPr>
              <xdr:spPr>
                <a:xfrm>
                  <a:off x="133" y="342"/>
                  <a:ext cx="0" cy="2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  <xdr:sp>
              <xdr:nvSpPr>
                <xdr:cNvPr id="39" name="AutoShape 40"/>
                <xdr:cNvSpPr>
                  <a:spLocks/>
                </xdr:cNvSpPr>
              </xdr:nvSpPr>
              <xdr:spPr>
                <a:xfrm rot="10782065" flipV="1">
                  <a:off x="373" y="303"/>
                  <a:ext cx="228" cy="195"/>
                </a:xfrm>
                <a:custGeom>
                  <a:pathLst>
                    <a:path h="21600" w="21600">
                      <a:moveTo>
                        <a:pt x="10878" y="10830"/>
                      </a:moveTo>
                      <a:cubicBezTo>
                        <a:pt x="10865" y="10862"/>
                        <a:pt x="10834" y="10883"/>
                        <a:pt x="10800" y="10884"/>
                      </a:cubicBezTo>
                      <a:cubicBezTo>
                        <a:pt x="10765" y="10884"/>
                        <a:pt x="10734" y="10862"/>
                        <a:pt x="10721" y="10830"/>
                      </a:cubicBezTo>
                      <a:lnTo>
                        <a:pt x="746" y="14745"/>
                      </a:lnTo>
                      <a:cubicBezTo>
                        <a:pt x="2368" y="18880"/>
                        <a:pt x="6357" y="21600"/>
                        <a:pt x="10800" y="21600"/>
                      </a:cubicBezTo>
                      <a:cubicBezTo>
                        <a:pt x="15242" y="21599"/>
                        <a:pt x="19231" y="18880"/>
                        <a:pt x="20853" y="14745"/>
                      </a:cubicBezTo>
                      <a:close/>
                    </a:path>
                  </a:pathLst>
                </a:custGeom>
                <a:solidFill>
                  <a:srgbClr val="FFFFFF">
                    <a:alpha val="50000"/>
                  </a:srgbClr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  <xdr:sp>
              <xdr:nvSpPr>
                <xdr:cNvPr id="40" name="Line 41"/>
                <xdr:cNvSpPr>
                  <a:spLocks/>
                </xdr:cNvSpPr>
              </xdr:nvSpPr>
              <xdr:spPr>
                <a:xfrm flipH="1">
                  <a:off x="451" y="498"/>
                  <a:ext cx="18" cy="6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  <xdr:sp>
              <xdr:nvSpPr>
                <xdr:cNvPr id="41" name="Text Box 42"/>
                <xdr:cNvSpPr txBox="1">
                  <a:spLocks noChangeArrowheads="1"/>
                </xdr:cNvSpPr>
              </xdr:nvSpPr>
              <xdr:spPr>
                <a:xfrm>
                  <a:off x="435" y="514"/>
                  <a:ext cx="14" cy="23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18288" tIns="22860" rIns="0" bIns="0">
                  <a:spAutoFit/>
                </a:bodyPr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s</a:t>
                  </a:r>
                </a:p>
              </xdr:txBody>
            </xdr:sp>
            <xdr:sp>
              <xdr:nvSpPr>
                <xdr:cNvPr id="42" name="AutoShape 43"/>
                <xdr:cNvSpPr>
                  <a:spLocks/>
                </xdr:cNvSpPr>
              </xdr:nvSpPr>
              <xdr:spPr>
                <a:xfrm rot="10782065" flipV="1">
                  <a:off x="432" y="354"/>
                  <a:ext cx="116" cy="96"/>
                </a:xfrm>
                <a:custGeom>
                  <a:pathLst>
                    <a:path h="21600" w="21600">
                      <a:moveTo>
                        <a:pt x="10878" y="10830"/>
                      </a:moveTo>
                      <a:cubicBezTo>
                        <a:pt x="10865" y="10862"/>
                        <a:pt x="10834" y="10883"/>
                        <a:pt x="10800" y="10884"/>
                      </a:cubicBezTo>
                      <a:cubicBezTo>
                        <a:pt x="10765" y="10884"/>
                        <a:pt x="10734" y="10862"/>
                        <a:pt x="10721" y="10830"/>
                      </a:cubicBezTo>
                      <a:lnTo>
                        <a:pt x="746" y="14745"/>
                      </a:lnTo>
                      <a:cubicBezTo>
                        <a:pt x="2368" y="18880"/>
                        <a:pt x="6357" y="21600"/>
                        <a:pt x="10800" y="21600"/>
                      </a:cubicBezTo>
                      <a:cubicBezTo>
                        <a:pt x="15242" y="21599"/>
                        <a:pt x="19231" y="18880"/>
                        <a:pt x="20853" y="14745"/>
                      </a:cubicBezTo>
                      <a:close/>
                    </a:path>
                  </a:pathLst>
                </a:custGeom>
                <a:solidFill>
                  <a:srgbClr val="FFFFFF">
                    <a:alpha val="50000"/>
                  </a:srgbClr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  <xdr:sp>
              <xdr:nvSpPr>
                <xdr:cNvPr id="43" name="Line 44"/>
                <xdr:cNvSpPr>
                  <a:spLocks/>
                </xdr:cNvSpPr>
              </xdr:nvSpPr>
              <xdr:spPr>
                <a:xfrm flipH="1" flipV="1">
                  <a:off x="435" y="419"/>
                  <a:ext cx="6" cy="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  <xdr:sp>
              <xdr:nvSpPr>
                <xdr:cNvPr id="44" name="Line 45"/>
                <xdr:cNvSpPr>
                  <a:spLocks/>
                </xdr:cNvSpPr>
              </xdr:nvSpPr>
              <xdr:spPr>
                <a:xfrm flipV="1">
                  <a:off x="539" y="420"/>
                  <a:ext cx="5" cy="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  <xdr:sp>
              <xdr:nvSpPr>
                <xdr:cNvPr id="45" name="Text Box 46"/>
                <xdr:cNvSpPr txBox="1">
                  <a:spLocks noChangeArrowheads="1"/>
                </xdr:cNvSpPr>
              </xdr:nvSpPr>
              <xdr:spPr>
                <a:xfrm>
                  <a:off x="454" y="416"/>
                  <a:ext cx="23" cy="2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22860" rIns="0" bIns="0"/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 β°</a:t>
                  </a:r>
                </a:p>
              </xdr:txBody>
            </xdr:sp>
          </xdr:grpSp>
        </xdr:grpSp>
        <xdr:grpSp>
          <xdr:nvGrpSpPr>
            <xdr:cNvPr id="46" name="Group 47"/>
            <xdr:cNvGrpSpPr>
              <a:grpSpLocks/>
            </xdr:cNvGrpSpPr>
          </xdr:nvGrpSpPr>
          <xdr:grpSpPr>
            <a:xfrm>
              <a:off x="1" y="270"/>
              <a:ext cx="674" cy="356"/>
              <a:chOff x="1" y="270"/>
              <a:chExt cx="674" cy="356"/>
            </a:xfrm>
            <a:solidFill>
              <a:srgbClr val="FFFFFF"/>
            </a:solidFill>
          </xdr:grpSpPr>
          <xdr:grpSp>
            <xdr:nvGrpSpPr>
              <xdr:cNvPr id="47" name="Group 48"/>
              <xdr:cNvGrpSpPr>
                <a:grpSpLocks/>
              </xdr:cNvGrpSpPr>
            </xdr:nvGrpSpPr>
            <xdr:grpSpPr>
              <a:xfrm>
                <a:off x="1" y="270"/>
                <a:ext cx="84" cy="252"/>
                <a:chOff x="1" y="270"/>
                <a:chExt cx="84" cy="252"/>
              </a:xfrm>
              <a:solidFill>
                <a:srgbClr val="FFFFFF"/>
              </a:solidFill>
            </xdr:grpSpPr>
            <xdr:sp>
              <xdr:nvSpPr>
                <xdr:cNvPr id="48" name="Line 49"/>
                <xdr:cNvSpPr>
                  <a:spLocks/>
                </xdr:cNvSpPr>
              </xdr:nvSpPr>
              <xdr:spPr>
                <a:xfrm>
                  <a:off x="1" y="498"/>
                  <a:ext cx="48" cy="2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  <xdr:sp>
              <xdr:nvSpPr>
                <xdr:cNvPr id="49" name="Line 50"/>
                <xdr:cNvSpPr>
                  <a:spLocks/>
                </xdr:cNvSpPr>
              </xdr:nvSpPr>
              <xdr:spPr>
                <a:xfrm flipV="1">
                  <a:off x="1" y="270"/>
                  <a:ext cx="84" cy="22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triangl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</xdr:grpSp>
          <xdr:sp>
            <xdr:nvSpPr>
              <xdr:cNvPr id="50" name="Text Box 51"/>
              <xdr:cNvSpPr txBox="1">
                <a:spLocks noChangeArrowheads="1"/>
              </xdr:cNvSpPr>
            </xdr:nvSpPr>
            <xdr:spPr>
              <a:xfrm>
                <a:off x="301" y="604"/>
                <a:ext cx="374" cy="2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Π 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Pi) * d</a:t>
                </a:r>
              </a:p>
            </xdr:txBody>
          </xdr:sp>
          <xdr:sp>
            <xdr:nvSpPr>
              <xdr:cNvPr id="51" name="Text Box 52"/>
              <xdr:cNvSpPr txBox="1">
                <a:spLocks noChangeArrowheads="1"/>
              </xdr:cNvSpPr>
            </xdr:nvSpPr>
            <xdr:spPr>
              <a:xfrm>
                <a:off x="300" y="360"/>
                <a:ext cx="375" cy="2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Mantelfläche A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</a:t>
                </a:r>
              </a:p>
            </xdr:txBody>
          </xdr:sp>
        </xdr:grpSp>
      </xdr:grpSp>
      <xdr:sp>
        <xdr:nvSpPr>
          <xdr:cNvPr id="52" name="Text Box 53"/>
          <xdr:cNvSpPr txBox="1">
            <a:spLocks noChangeArrowheads="1"/>
          </xdr:cNvSpPr>
        </xdr:nvSpPr>
        <xdr:spPr>
          <a:xfrm>
            <a:off x="382" y="394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β°</a:t>
            </a:r>
          </a:p>
        </xdr:txBody>
      </xdr:sp>
    </xdr:grpSp>
    <xdr:clientData/>
  </xdr:twoCellAnchor>
  <xdr:twoCellAnchor editAs="absolute">
    <xdr:from>
      <xdr:col>55</xdr:col>
      <xdr:colOff>57150</xdr:colOff>
      <xdr:row>0</xdr:row>
      <xdr:rowOff>0</xdr:rowOff>
    </xdr:from>
    <xdr:to>
      <xdr:col>68</xdr:col>
      <xdr:colOff>95250</xdr:colOff>
      <xdr:row>5</xdr:row>
      <xdr:rowOff>85725</xdr:rowOff>
    </xdr:to>
    <xdr:pic>
      <xdr:nvPicPr>
        <xdr:cNvPr id="5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0"/>
          <a:ext cx="152400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104775</xdr:rowOff>
    </xdr:from>
    <xdr:to>
      <xdr:col>32</xdr:col>
      <xdr:colOff>104775</xdr:colOff>
      <xdr:row>44</xdr:row>
      <xdr:rowOff>0</xdr:rowOff>
    </xdr:to>
    <xdr:grpSp>
      <xdr:nvGrpSpPr>
        <xdr:cNvPr id="1" name="Group 23"/>
        <xdr:cNvGrpSpPr>
          <a:grpSpLocks/>
        </xdr:cNvGrpSpPr>
      </xdr:nvGrpSpPr>
      <xdr:grpSpPr>
        <a:xfrm>
          <a:off x="114300" y="790575"/>
          <a:ext cx="3648075" cy="4238625"/>
          <a:chOff x="12" y="83"/>
          <a:chExt cx="383" cy="445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2" y="83"/>
            <a:ext cx="383" cy="445"/>
            <a:chOff x="12" y="83"/>
            <a:chExt cx="383" cy="445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12" y="84"/>
              <a:ext cx="277" cy="444"/>
              <a:chOff x="12" y="84"/>
              <a:chExt cx="277" cy="444"/>
            </a:xfrm>
            <a:solidFill>
              <a:srgbClr val="FFFFFF"/>
            </a:solidFill>
          </xdr:grpSpPr>
          <xdr:grpSp>
            <xdr:nvGrpSpPr>
              <xdr:cNvPr id="4" name="Group 4"/>
              <xdr:cNvGrpSpPr>
                <a:grpSpLocks/>
              </xdr:cNvGrpSpPr>
            </xdr:nvGrpSpPr>
            <xdr:grpSpPr>
              <a:xfrm>
                <a:off x="12" y="84"/>
                <a:ext cx="277" cy="444"/>
                <a:chOff x="12" y="84"/>
                <a:chExt cx="277" cy="444"/>
              </a:xfrm>
              <a:solidFill>
                <a:srgbClr val="FFFFFF"/>
              </a:solidFill>
            </xdr:grpSpPr>
            <xdr:grpSp>
              <xdr:nvGrpSpPr>
                <xdr:cNvPr id="5" name="Group 5"/>
                <xdr:cNvGrpSpPr>
                  <a:grpSpLocks/>
                </xdr:cNvGrpSpPr>
              </xdr:nvGrpSpPr>
              <xdr:grpSpPr>
                <a:xfrm>
                  <a:off x="12" y="84"/>
                  <a:ext cx="277" cy="204"/>
                  <a:chOff x="93" y="178"/>
                  <a:chExt cx="277" cy="204"/>
                </a:xfrm>
                <a:solidFill>
                  <a:srgbClr val="FFFFFF"/>
                </a:solidFill>
              </xdr:grpSpPr>
              <xdr:grpSp>
                <xdr:nvGrpSpPr>
                  <xdr:cNvPr id="6" name="Group 6"/>
                  <xdr:cNvGrpSpPr>
                    <a:grpSpLocks/>
                  </xdr:cNvGrpSpPr>
                </xdr:nvGrpSpPr>
                <xdr:grpSpPr>
                  <a:xfrm>
                    <a:off x="93" y="178"/>
                    <a:ext cx="277" cy="195"/>
                    <a:chOff x="1" y="131"/>
                    <a:chExt cx="277" cy="195"/>
                  </a:xfrm>
                  <a:solidFill>
                    <a:srgbClr val="FFFFFF"/>
                  </a:solidFill>
                </xdr:grpSpPr>
                <xdr:sp>
                  <xdr:nvSpPr>
                    <xdr:cNvPr id="7" name="AutoShape 7"/>
                    <xdr:cNvSpPr>
                      <a:spLocks/>
                    </xdr:cNvSpPr>
                  </xdr:nvSpPr>
                  <xdr:spPr>
                    <a:xfrm>
                      <a:off x="6" y="131"/>
                      <a:ext cx="209" cy="145"/>
                    </a:xfrm>
                    <a:prstGeom prst="flowChartMagneticDrum">
                      <a:avLst/>
                    </a:prstGeom>
                    <a:solidFill>
                      <a:srgbClr val="FFFF99"/>
                    </a:solidFill>
                    <a:ln w="127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Tahoma"/>
                          <a:ea typeface="Tahoma"/>
                          <a:cs typeface="Tahoma"/>
                        </a:rPr>
                        <a:t/>
                      </a:r>
                    </a:p>
                  </xdr:txBody>
                </xdr:sp>
                <xdr:sp>
                  <xdr:nvSpPr>
                    <xdr:cNvPr id="8" name="Line 8"/>
                    <xdr:cNvSpPr>
                      <a:spLocks/>
                    </xdr:cNvSpPr>
                  </xdr:nvSpPr>
                  <xdr:spPr>
                    <a:xfrm>
                      <a:off x="180" y="131"/>
                      <a:ext cx="0" cy="194"/>
                    </a:xfrm>
                    <a:prstGeom prst="line">
                      <a:avLst/>
                    </a:prstGeom>
                    <a:noFill/>
                    <a:ln w="63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Tahoma"/>
                          <a:ea typeface="Tahoma"/>
                          <a:cs typeface="Tahoma"/>
                        </a:rPr>
                        <a:t/>
                      </a:r>
                    </a:p>
                  </xdr:txBody>
                </xdr:sp>
                <xdr:sp>
                  <xdr:nvSpPr>
                    <xdr:cNvPr id="9" name="Line 9"/>
                    <xdr:cNvSpPr>
                      <a:spLocks/>
                    </xdr:cNvSpPr>
                  </xdr:nvSpPr>
                  <xdr:spPr>
                    <a:xfrm>
                      <a:off x="37" y="271"/>
                      <a:ext cx="0" cy="55"/>
                    </a:xfrm>
                    <a:prstGeom prst="line">
                      <a:avLst/>
                    </a:prstGeom>
                    <a:noFill/>
                    <a:ln w="63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Tahoma"/>
                          <a:ea typeface="Tahoma"/>
                          <a:cs typeface="Tahoma"/>
                        </a:rPr>
                        <a:t/>
                      </a:r>
                    </a:p>
                  </xdr:txBody>
                </xdr:sp>
                <xdr:sp>
                  <xdr:nvSpPr>
                    <xdr:cNvPr id="10" name="Line 10"/>
                    <xdr:cNvSpPr>
                      <a:spLocks/>
                    </xdr:cNvSpPr>
                  </xdr:nvSpPr>
                  <xdr:spPr>
                    <a:xfrm>
                      <a:off x="37" y="313"/>
                      <a:ext cx="144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Tahoma"/>
                          <a:ea typeface="Tahoma"/>
                          <a:cs typeface="Tahoma"/>
                        </a:rPr>
                        <a:t/>
                      </a:r>
                    </a:p>
                  </xdr:txBody>
                </xdr:sp>
                <xdr:sp>
                  <xdr:nvSpPr>
                    <xdr:cNvPr id="11" name="Line 11"/>
                    <xdr:cNvSpPr>
                      <a:spLocks/>
                    </xdr:cNvSpPr>
                  </xdr:nvSpPr>
                  <xdr:spPr>
                    <a:xfrm flipH="1">
                      <a:off x="1" y="205"/>
                      <a:ext cx="263" cy="0"/>
                    </a:xfrm>
                    <a:prstGeom prst="line">
                      <a:avLst/>
                    </a:prstGeom>
                    <a:noFill/>
                    <a:ln w="6350" cmpd="sng">
                      <a:solidFill>
                        <a:srgbClr val="000000"/>
                      </a:solidFill>
                      <a:prstDash val="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Tahoma"/>
                          <a:ea typeface="Tahoma"/>
                          <a:cs typeface="Tahoma"/>
                        </a:rPr>
                        <a:t/>
                      </a:r>
                    </a:p>
                  </xdr:txBody>
                </xdr:sp>
                <xdr:sp>
                  <xdr:nvSpPr>
                    <xdr:cNvPr id="12" name="Line 12"/>
                    <xdr:cNvSpPr>
                      <a:spLocks/>
                    </xdr:cNvSpPr>
                  </xdr:nvSpPr>
                  <xdr:spPr>
                    <a:xfrm>
                      <a:off x="181" y="131"/>
                      <a:ext cx="97" cy="0"/>
                    </a:xfrm>
                    <a:prstGeom prst="line">
                      <a:avLst/>
                    </a:prstGeom>
                    <a:noFill/>
                    <a:ln w="63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Tahoma"/>
                          <a:ea typeface="Tahoma"/>
                          <a:cs typeface="Tahoma"/>
                        </a:rPr>
                        <a:t/>
                      </a:r>
                    </a:p>
                  </xdr:txBody>
                </xdr:sp>
                <xdr:sp>
                  <xdr:nvSpPr>
                    <xdr:cNvPr id="13" name="Line 13"/>
                    <xdr:cNvSpPr>
                      <a:spLocks/>
                    </xdr:cNvSpPr>
                  </xdr:nvSpPr>
                  <xdr:spPr>
                    <a:xfrm>
                      <a:off x="171" y="275"/>
                      <a:ext cx="105" cy="0"/>
                    </a:xfrm>
                    <a:prstGeom prst="line">
                      <a:avLst/>
                    </a:prstGeom>
                    <a:noFill/>
                    <a:ln w="63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Tahoma"/>
                          <a:ea typeface="Tahoma"/>
                          <a:cs typeface="Tahoma"/>
                        </a:rPr>
                        <a:t/>
                      </a:r>
                    </a:p>
                  </xdr:txBody>
                </xdr:sp>
                <xdr:sp>
                  <xdr:nvSpPr>
                    <xdr:cNvPr id="14" name="Line 14"/>
                    <xdr:cNvSpPr>
                      <a:spLocks/>
                    </xdr:cNvSpPr>
                  </xdr:nvSpPr>
                  <xdr:spPr>
                    <a:xfrm flipH="1">
                      <a:off x="227" y="132"/>
                      <a:ext cx="0" cy="73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Tahoma"/>
                          <a:ea typeface="Tahoma"/>
                          <a:cs typeface="Tahoma"/>
                        </a:rPr>
                        <a:t/>
                      </a:r>
                    </a:p>
                  </xdr:txBody>
                </xdr:sp>
                <xdr:sp>
                  <xdr:nvSpPr>
                    <xdr:cNvPr id="15" name="Line 15"/>
                    <xdr:cNvSpPr>
                      <a:spLocks/>
                    </xdr:cNvSpPr>
                  </xdr:nvSpPr>
                  <xdr:spPr>
                    <a:xfrm>
                      <a:off x="264" y="132"/>
                      <a:ext cx="0" cy="143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Tahoma"/>
                          <a:ea typeface="Tahoma"/>
                          <a:cs typeface="Tahoma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16" name="Text Box 16"/>
                  <xdr:cNvSpPr txBox="1">
                    <a:spLocks noChangeArrowheads="1"/>
                  </xdr:cNvSpPr>
                </xdr:nvSpPr>
                <xdr:spPr>
                  <a:xfrm>
                    <a:off x="179" y="363"/>
                    <a:ext cx="5" cy="1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18288" tIns="22860" rIns="0" bIns="0">
                    <a:spAutoFit/>
                  </a:bodyPr>
                  <a:p>
                    <a:pPr algn="l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rPr>
                      <a:t>l</a:t>
                    </a:r>
                  </a:p>
                </xdr:txBody>
              </xdr:sp>
              <xdr:sp>
                <xdr:nvSpPr>
                  <xdr:cNvPr id="17" name="Text Box 17"/>
                  <xdr:cNvSpPr txBox="1">
                    <a:spLocks noChangeArrowheads="1"/>
                  </xdr:cNvSpPr>
                </xdr:nvSpPr>
                <xdr:spPr>
                  <a:xfrm>
                    <a:off x="324" y="199"/>
                    <a:ext cx="7" cy="1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18288" tIns="22860" rIns="0" bIns="0">
                    <a:spAutoFit/>
                  </a:bodyPr>
                  <a:p>
                    <a:pPr algn="l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rPr>
                      <a:t>r</a:t>
                    </a:r>
                  </a:p>
                </xdr:txBody>
              </xdr:sp>
              <xdr:sp>
                <xdr:nvSpPr>
                  <xdr:cNvPr id="18" name="Text Box 18"/>
                  <xdr:cNvSpPr txBox="1">
                    <a:spLocks noChangeArrowheads="1"/>
                  </xdr:cNvSpPr>
                </xdr:nvSpPr>
                <xdr:spPr>
                  <a:xfrm>
                    <a:off x="361" y="262"/>
                    <a:ext cx="9" cy="1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18288" tIns="22860" rIns="0" bIns="0">
                    <a:spAutoFit/>
                  </a:bodyPr>
                  <a:p>
                    <a:pPr algn="l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rPr>
                      <a:t>d</a:t>
                    </a:r>
                  </a:p>
                </xdr:txBody>
              </xdr:sp>
            </xdr:grpSp>
            <xdr:sp>
              <xdr:nvSpPr>
                <xdr:cNvPr id="19" name="Rectangle 19"/>
                <xdr:cNvSpPr>
                  <a:spLocks/>
                </xdr:cNvSpPr>
              </xdr:nvSpPr>
              <xdr:spPr>
                <a:xfrm>
                  <a:off x="48" y="289"/>
                  <a:ext cx="145" cy="239"/>
                </a:xfrm>
                <a:prstGeom prst="rect">
                  <a:avLst/>
                </a:prstGeom>
                <a:solidFill>
                  <a:srgbClr val="FFFF99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ahoma"/>
                      <a:ea typeface="Tahoma"/>
                      <a:cs typeface="Tahoma"/>
                    </a:rPr>
                    <a:t/>
                  </a:r>
                </a:p>
              </xdr:txBody>
            </xdr:sp>
          </xdr:grpSp>
          <xdr:sp>
            <xdr:nvSpPr>
              <xdr:cNvPr id="20" name="Text Box 20"/>
              <xdr:cNvSpPr txBox="1">
                <a:spLocks noChangeArrowheads="1"/>
              </xdr:cNvSpPr>
            </xdr:nvSpPr>
            <xdr:spPr>
              <a:xfrm>
                <a:off x="137" y="295"/>
                <a:ext cx="50" cy="116"/>
              </a:xfrm>
              <a:prstGeom prst="rect">
                <a:avLst/>
              </a:prstGeom>
              <a:solidFill>
                <a:srgbClr val="FFFF99">
                  <a:alpha val="50000"/>
                </a:srgbClr>
              </a:solidFill>
              <a:ln w="9525" cmpd="sng">
                <a:noFill/>
              </a:ln>
            </xdr:spPr>
            <xdr:txBody>
              <a:bodyPr vertOverflow="clip" wrap="square" lIns="27432" tIns="22860" rIns="27432" bIns="22860" anchor="ctr" vert="vert270"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Mantelfläche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Π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Pi) * 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</xdr:grpSp>
        <xdr:sp>
          <xdr:nvSpPr>
            <xdr:cNvPr id="21" name="Oval 21"/>
            <xdr:cNvSpPr>
              <a:spLocks/>
            </xdr:cNvSpPr>
          </xdr:nvSpPr>
          <xdr:spPr>
            <a:xfrm>
              <a:off x="327" y="83"/>
              <a:ext cx="68" cy="144"/>
            </a:xfrm>
            <a:prstGeom prst="ellipse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sp>
        <xdr:nvSpPr>
          <xdr:cNvPr id="22" name="Text Box 22"/>
          <xdr:cNvSpPr txBox="1">
            <a:spLocks noChangeArrowheads="1"/>
          </xdr:cNvSpPr>
        </xdr:nvSpPr>
        <xdr:spPr>
          <a:xfrm>
            <a:off x="348" y="91"/>
            <a:ext cx="31" cy="127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 lIns="27432" tIns="22860" rIns="0" bIns="22860" anchor="ctr" vert="vert27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Grundfläche AG</a:t>
            </a:r>
          </a:p>
        </xdr:txBody>
      </xdr:sp>
    </xdr:grpSp>
    <xdr:clientData/>
  </xdr:twoCellAnchor>
  <xdr:twoCellAnchor editAs="absolute">
    <xdr:from>
      <xdr:col>55</xdr:col>
      <xdr:colOff>57150</xdr:colOff>
      <xdr:row>0</xdr:row>
      <xdr:rowOff>0</xdr:rowOff>
    </xdr:from>
    <xdr:to>
      <xdr:col>68</xdr:col>
      <xdr:colOff>95250</xdr:colOff>
      <xdr:row>5</xdr:row>
      <xdr:rowOff>85725</xdr:rowOff>
    </xdr:to>
    <xdr:pic>
      <xdr:nvPicPr>
        <xdr:cNvPr id="2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0"/>
          <a:ext cx="152400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26</xdr:col>
      <xdr:colOff>9525</xdr:colOff>
      <xdr:row>39</xdr:row>
      <xdr:rowOff>9525</xdr:rowOff>
    </xdr:to>
    <xdr:grpSp>
      <xdr:nvGrpSpPr>
        <xdr:cNvPr id="1" name="Group 9"/>
        <xdr:cNvGrpSpPr>
          <a:grpSpLocks/>
        </xdr:cNvGrpSpPr>
      </xdr:nvGrpSpPr>
      <xdr:grpSpPr>
        <a:xfrm>
          <a:off x="114300" y="1257300"/>
          <a:ext cx="2867025" cy="2886075"/>
          <a:chOff x="12" y="132"/>
          <a:chExt cx="301" cy="303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 flipH="1">
            <a:off x="12" y="133"/>
            <a:ext cx="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 flipV="1">
            <a:off x="215" y="132"/>
            <a:ext cx="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 flipV="1">
            <a:off x="313" y="159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312" y="334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 flipH="1">
            <a:off x="12" y="435"/>
            <a:ext cx="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 flipV="1">
            <a:off x="215" y="434"/>
            <a:ext cx="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V="1">
            <a:off x="13" y="160"/>
            <a:ext cx="274" cy="251"/>
          </a:xfrm>
          <a:prstGeom prst="line">
            <a:avLst/>
          </a:prstGeom>
          <a:noFill/>
          <a:ln w="9525" cmpd="sng">
            <a:solidFill>
              <a:srgbClr val="FF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57150</xdr:colOff>
      <xdr:row>0</xdr:row>
      <xdr:rowOff>0</xdr:rowOff>
    </xdr:from>
    <xdr:to>
      <xdr:col>68</xdr:col>
      <xdr:colOff>95250</xdr:colOff>
      <xdr:row>6</xdr:row>
      <xdr:rowOff>28575</xdr:rowOff>
    </xdr:to>
    <xdr:pic>
      <xdr:nvPicPr>
        <xdr:cNvPr id="9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0"/>
          <a:ext cx="152400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8</xdr:row>
      <xdr:rowOff>0</xdr:rowOff>
    </xdr:from>
    <xdr:to>
      <xdr:col>35</xdr:col>
      <xdr:colOff>28575</xdr:colOff>
      <xdr:row>36</xdr:row>
      <xdr:rowOff>104775</xdr:rowOff>
    </xdr:to>
    <xdr:grpSp>
      <xdr:nvGrpSpPr>
        <xdr:cNvPr id="1" name="Group 2"/>
        <xdr:cNvGrpSpPr>
          <a:grpSpLocks/>
        </xdr:cNvGrpSpPr>
      </xdr:nvGrpSpPr>
      <xdr:grpSpPr>
        <a:xfrm>
          <a:off x="171450" y="914400"/>
          <a:ext cx="3857625" cy="3305175"/>
          <a:chOff x="18" y="96"/>
          <a:chExt cx="405" cy="347"/>
        </a:xfrm>
        <a:solidFill>
          <a:srgbClr val="FFFFFF"/>
        </a:solidFill>
      </xdr:grpSpPr>
      <xdr:sp>
        <xdr:nvSpPr>
          <xdr:cNvPr id="2" name="Oval 3"/>
          <xdr:cNvSpPr>
            <a:spLocks/>
          </xdr:cNvSpPr>
        </xdr:nvSpPr>
        <xdr:spPr>
          <a:xfrm>
            <a:off x="27" y="98"/>
            <a:ext cx="86" cy="253"/>
          </a:xfrm>
          <a:prstGeom prst="ellipse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" name="Arc 4"/>
          <xdr:cNvSpPr>
            <a:spLocks/>
          </xdr:cNvSpPr>
        </xdr:nvSpPr>
        <xdr:spPr>
          <a:xfrm>
            <a:off x="71" y="98"/>
            <a:ext cx="42" cy="12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" name="Arc 5"/>
          <xdr:cNvSpPr>
            <a:spLocks/>
          </xdr:cNvSpPr>
        </xdr:nvSpPr>
        <xdr:spPr>
          <a:xfrm flipV="1">
            <a:off x="71" y="229"/>
            <a:ext cx="42" cy="12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5" name="AutoShape 6"/>
          <xdr:cNvSpPr>
            <a:spLocks/>
          </xdr:cNvSpPr>
        </xdr:nvSpPr>
        <xdr:spPr>
          <a:xfrm>
            <a:off x="26" y="98"/>
            <a:ext cx="315" cy="254"/>
          </a:xfrm>
          <a:prstGeom prst="flowChartMagneticDrum">
            <a:avLst/>
          </a:prstGeom>
          <a:solidFill>
            <a:srgbClr val="FFFF99">
              <a:alpha val="50000"/>
            </a:srgbClr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288" y="98"/>
            <a:ext cx="0" cy="34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72" y="343"/>
            <a:ext cx="0" cy="9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72" y="417"/>
            <a:ext cx="2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9" name="Line 10"/>
          <xdr:cNvSpPr>
            <a:spLocks/>
          </xdr:cNvSpPr>
        </xdr:nvSpPr>
        <xdr:spPr>
          <a:xfrm flipH="1">
            <a:off x="18" y="228"/>
            <a:ext cx="39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 flipH="1">
            <a:off x="359" y="165"/>
            <a:ext cx="0" cy="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 flipH="1">
            <a:off x="384" y="102"/>
            <a:ext cx="0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2" name="Text Box 13"/>
          <xdr:cNvSpPr txBox="1">
            <a:spLocks noChangeArrowheads="1"/>
          </xdr:cNvSpPr>
        </xdr:nvSpPr>
        <xdr:spPr>
          <a:xfrm>
            <a:off x="148" y="422"/>
            <a:ext cx="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l</a:t>
            </a:r>
          </a:p>
        </xdr:txBody>
      </xdr:sp>
      <xdr:sp>
        <xdr:nvSpPr>
          <xdr:cNvPr id="13" name="Text Box 14"/>
          <xdr:cNvSpPr txBox="1">
            <a:spLocks noChangeArrowheads="1"/>
          </xdr:cNvSpPr>
        </xdr:nvSpPr>
        <xdr:spPr>
          <a:xfrm>
            <a:off x="366" y="191"/>
            <a:ext cx="1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r</a:t>
            </a:r>
          </a:p>
        </xdr:txBody>
      </xdr:sp>
      <xdr:sp>
        <xdr:nvSpPr>
          <xdr:cNvPr id="14" name="Text Box 15"/>
          <xdr:cNvSpPr txBox="1">
            <a:spLocks noChangeArrowheads="1"/>
          </xdr:cNvSpPr>
        </xdr:nvSpPr>
        <xdr:spPr>
          <a:xfrm>
            <a:off x="389" y="15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R</a:t>
            </a:r>
          </a:p>
        </xdr:txBody>
      </xdr:sp>
      <xdr:sp>
        <xdr:nvSpPr>
          <xdr:cNvPr id="15" name="Oval 16"/>
          <xdr:cNvSpPr>
            <a:spLocks/>
          </xdr:cNvSpPr>
        </xdr:nvSpPr>
        <xdr:spPr>
          <a:xfrm>
            <a:off x="44" y="163"/>
            <a:ext cx="55" cy="1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6" name="Rectangle 17"/>
          <xdr:cNvSpPr>
            <a:spLocks/>
          </xdr:cNvSpPr>
        </xdr:nvSpPr>
        <xdr:spPr>
          <a:xfrm>
            <a:off x="74" y="164"/>
            <a:ext cx="214" cy="1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7" name="Line 18"/>
          <xdr:cNvSpPr>
            <a:spLocks/>
          </xdr:cNvSpPr>
        </xdr:nvSpPr>
        <xdr:spPr>
          <a:xfrm flipH="1">
            <a:off x="74" y="227"/>
            <a:ext cx="282" cy="1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8" name="Line 19"/>
          <xdr:cNvSpPr>
            <a:spLocks/>
          </xdr:cNvSpPr>
        </xdr:nvSpPr>
        <xdr:spPr>
          <a:xfrm flipV="1">
            <a:off x="72" y="163"/>
            <a:ext cx="2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9" name="Line 20"/>
          <xdr:cNvSpPr>
            <a:spLocks/>
          </xdr:cNvSpPr>
        </xdr:nvSpPr>
        <xdr:spPr>
          <a:xfrm>
            <a:off x="72" y="290"/>
            <a:ext cx="2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0" name="Oval 21"/>
          <xdr:cNvSpPr>
            <a:spLocks/>
          </xdr:cNvSpPr>
        </xdr:nvSpPr>
        <xdr:spPr>
          <a:xfrm>
            <a:off x="260" y="163"/>
            <a:ext cx="57" cy="12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1" name="Arc 22"/>
          <xdr:cNvSpPr>
            <a:spLocks/>
          </xdr:cNvSpPr>
        </xdr:nvSpPr>
        <xdr:spPr>
          <a:xfrm flipH="1">
            <a:off x="235" y="99"/>
            <a:ext cx="53" cy="12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2" name="Arc 23"/>
          <xdr:cNvSpPr>
            <a:spLocks/>
          </xdr:cNvSpPr>
        </xdr:nvSpPr>
        <xdr:spPr>
          <a:xfrm flipH="1" flipV="1">
            <a:off x="236" y="226"/>
            <a:ext cx="51" cy="12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3" name="Line 24"/>
          <xdr:cNvSpPr>
            <a:spLocks/>
          </xdr:cNvSpPr>
        </xdr:nvSpPr>
        <xdr:spPr>
          <a:xfrm flipH="1" flipV="1">
            <a:off x="108" y="162"/>
            <a:ext cx="264" cy="1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 flipH="1">
            <a:off x="90" y="289"/>
            <a:ext cx="282" cy="1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5" name="Line 26"/>
          <xdr:cNvSpPr>
            <a:spLocks/>
          </xdr:cNvSpPr>
        </xdr:nvSpPr>
        <xdr:spPr>
          <a:xfrm flipH="1">
            <a:off x="138" y="351"/>
            <a:ext cx="282" cy="1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6" name="Line 27"/>
          <xdr:cNvSpPr>
            <a:spLocks/>
          </xdr:cNvSpPr>
        </xdr:nvSpPr>
        <xdr:spPr>
          <a:xfrm flipH="1">
            <a:off x="138" y="97"/>
            <a:ext cx="282" cy="1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7" name="Line 28"/>
          <xdr:cNvSpPr>
            <a:spLocks/>
          </xdr:cNvSpPr>
        </xdr:nvSpPr>
        <xdr:spPr>
          <a:xfrm>
            <a:off x="418" y="96"/>
            <a:ext cx="0" cy="2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 flipH="1">
            <a:off x="347" y="163"/>
            <a:ext cx="0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9" name="Text Box 30"/>
          <xdr:cNvSpPr txBox="1">
            <a:spLocks noChangeArrowheads="1"/>
          </xdr:cNvSpPr>
        </xdr:nvSpPr>
        <xdr:spPr>
          <a:xfrm>
            <a:off x="351" y="260"/>
            <a:ext cx="1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d</a:t>
            </a:r>
          </a:p>
        </xdr:txBody>
      </xdr:sp>
      <xdr:sp>
        <xdr:nvSpPr>
          <xdr:cNvPr id="30" name="Text Box 31"/>
          <xdr:cNvSpPr txBox="1">
            <a:spLocks noChangeArrowheads="1"/>
          </xdr:cNvSpPr>
        </xdr:nvSpPr>
        <xdr:spPr>
          <a:xfrm>
            <a:off x="402" y="297"/>
            <a:ext cx="21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D</a:t>
            </a:r>
          </a:p>
        </xdr:txBody>
      </xdr:sp>
    </xdr:grpSp>
    <xdr:clientData/>
  </xdr:twoCellAnchor>
  <xdr:twoCellAnchor editAs="absolute">
    <xdr:from>
      <xdr:col>55</xdr:col>
      <xdr:colOff>57150</xdr:colOff>
      <xdr:row>0</xdr:row>
      <xdr:rowOff>0</xdr:rowOff>
    </xdr:from>
    <xdr:to>
      <xdr:col>68</xdr:col>
      <xdr:colOff>95250</xdr:colOff>
      <xdr:row>5</xdr:row>
      <xdr:rowOff>85725</xdr:rowOff>
    </xdr:to>
    <xdr:pic>
      <xdr:nvPicPr>
        <xdr:cNvPr id="3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0"/>
          <a:ext cx="152400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8</xdr:row>
      <xdr:rowOff>19050</xdr:rowOff>
    </xdr:from>
    <xdr:to>
      <xdr:col>26</xdr:col>
      <xdr:colOff>85725</xdr:colOff>
      <xdr:row>38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295275" y="933450"/>
          <a:ext cx="2762250" cy="3476625"/>
          <a:chOff x="31" y="98"/>
          <a:chExt cx="290" cy="365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79" y="151"/>
            <a:ext cx="192" cy="48"/>
          </a:xfrm>
          <a:prstGeom prst="rect">
            <a:avLst/>
          </a:prstGeom>
          <a:solidFill>
            <a:srgbClr val="FFFF99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" name="Oval 4"/>
          <xdr:cNvSpPr>
            <a:spLocks/>
          </xdr:cNvSpPr>
        </xdr:nvSpPr>
        <xdr:spPr>
          <a:xfrm>
            <a:off x="55" y="224"/>
            <a:ext cx="240" cy="239"/>
          </a:xfrm>
          <a:prstGeom prst="ellipse">
            <a:avLst/>
          </a:prstGeom>
          <a:solidFill>
            <a:srgbClr val="FFFF99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" name="Oval 5"/>
          <xdr:cNvSpPr>
            <a:spLocks/>
          </xdr:cNvSpPr>
        </xdr:nvSpPr>
        <xdr:spPr>
          <a:xfrm>
            <a:off x="79" y="247"/>
            <a:ext cx="193" cy="192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5" name="Oval 6"/>
          <xdr:cNvSpPr>
            <a:spLocks/>
          </xdr:cNvSpPr>
        </xdr:nvSpPr>
        <xdr:spPr>
          <a:xfrm>
            <a:off x="103" y="271"/>
            <a:ext cx="144" cy="14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 flipH="1">
            <a:off x="79" y="102"/>
            <a:ext cx="0" cy="24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 flipH="1">
            <a:off x="271" y="102"/>
            <a:ext cx="0" cy="24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42" y="175"/>
            <a:ext cx="2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9" name="Line 10"/>
          <xdr:cNvSpPr>
            <a:spLocks/>
          </xdr:cNvSpPr>
        </xdr:nvSpPr>
        <xdr:spPr>
          <a:xfrm flipV="1">
            <a:off x="54" y="103"/>
            <a:ext cx="0" cy="239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 flipV="1">
            <a:off x="296" y="103"/>
            <a:ext cx="0" cy="238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 flipV="1">
            <a:off x="246" y="121"/>
            <a:ext cx="0" cy="223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 flipV="1">
            <a:off x="104" y="121"/>
            <a:ext cx="0" cy="221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3" name="Line 14"/>
          <xdr:cNvSpPr>
            <a:spLocks/>
          </xdr:cNvSpPr>
        </xdr:nvSpPr>
        <xdr:spPr>
          <a:xfrm>
            <a:off x="104" y="139"/>
            <a:ext cx="1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>
            <a:off x="54" y="115"/>
            <a:ext cx="2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5" name="Line 16"/>
          <xdr:cNvSpPr>
            <a:spLocks/>
          </xdr:cNvSpPr>
        </xdr:nvSpPr>
        <xdr:spPr>
          <a:xfrm>
            <a:off x="31" y="343"/>
            <a:ext cx="2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6" name="Text Box 17"/>
          <xdr:cNvSpPr txBox="1">
            <a:spLocks noChangeArrowheads="1"/>
          </xdr:cNvSpPr>
        </xdr:nvSpPr>
        <xdr:spPr>
          <a:xfrm>
            <a:off x="160" y="122"/>
            <a:ext cx="1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d</a:t>
            </a:r>
          </a:p>
        </xdr:txBody>
      </xdr:sp>
      <xdr:sp>
        <xdr:nvSpPr>
          <xdr:cNvPr id="17" name="Text Box 18"/>
          <xdr:cNvSpPr txBox="1">
            <a:spLocks noChangeArrowheads="1"/>
          </xdr:cNvSpPr>
        </xdr:nvSpPr>
        <xdr:spPr>
          <a:xfrm>
            <a:off x="205" y="98"/>
            <a:ext cx="1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D</a:t>
            </a:r>
          </a:p>
        </xdr:txBody>
      </xdr:sp>
      <xdr:sp>
        <xdr:nvSpPr>
          <xdr:cNvPr id="18" name="Oval 19"/>
          <xdr:cNvSpPr>
            <a:spLocks/>
          </xdr:cNvSpPr>
        </xdr:nvSpPr>
        <xdr:spPr>
          <a:xfrm>
            <a:off x="55" y="151"/>
            <a:ext cx="48" cy="48"/>
          </a:xfrm>
          <a:prstGeom prst="ellipse">
            <a:avLst/>
          </a:prstGeom>
          <a:solidFill>
            <a:srgbClr val="FFFF00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9" name="Oval 20"/>
          <xdr:cNvSpPr>
            <a:spLocks/>
          </xdr:cNvSpPr>
        </xdr:nvSpPr>
        <xdr:spPr>
          <a:xfrm>
            <a:off x="247" y="151"/>
            <a:ext cx="48" cy="48"/>
          </a:xfrm>
          <a:prstGeom prst="ellipse">
            <a:avLst/>
          </a:prstGeom>
          <a:solidFill>
            <a:srgbClr val="FFFF00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57150</xdr:colOff>
      <xdr:row>0</xdr:row>
      <xdr:rowOff>0</xdr:rowOff>
    </xdr:from>
    <xdr:to>
      <xdr:col>68</xdr:col>
      <xdr:colOff>95250</xdr:colOff>
      <xdr:row>5</xdr:row>
      <xdr:rowOff>85725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0"/>
          <a:ext cx="152400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7</xdr:row>
      <xdr:rowOff>95250</xdr:rowOff>
    </xdr:from>
    <xdr:to>
      <xdr:col>27</xdr:col>
      <xdr:colOff>0</xdr:colOff>
      <xdr:row>29</xdr:row>
      <xdr:rowOff>57150</xdr:rowOff>
    </xdr:to>
    <xdr:grpSp>
      <xdr:nvGrpSpPr>
        <xdr:cNvPr id="1" name="Group 2"/>
        <xdr:cNvGrpSpPr>
          <a:grpSpLocks/>
        </xdr:cNvGrpSpPr>
      </xdr:nvGrpSpPr>
      <xdr:grpSpPr>
        <a:xfrm>
          <a:off x="1266825" y="895350"/>
          <a:ext cx="1819275" cy="2476500"/>
          <a:chOff x="148" y="89"/>
          <a:chExt cx="191" cy="26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148" y="126"/>
            <a:ext cx="191" cy="187"/>
            <a:chOff x="151" y="152"/>
            <a:chExt cx="191" cy="187"/>
          </a:xfrm>
          <a:solidFill>
            <a:srgbClr val="FFFFFF"/>
          </a:solidFill>
        </xdr:grpSpPr>
        <xdr:sp>
          <xdr:nvSpPr>
            <xdr:cNvPr id="3" name="Oval 4"/>
            <xdr:cNvSpPr>
              <a:spLocks/>
            </xdr:cNvSpPr>
          </xdr:nvSpPr>
          <xdr:spPr>
            <a:xfrm>
              <a:off x="151" y="154"/>
              <a:ext cx="191" cy="185"/>
            </a:xfrm>
            <a:prstGeom prst="ellipse">
              <a:avLst/>
            </a:prstGeom>
            <a:solidFill>
              <a:srgbClr val="99CC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4" name="Arc 5"/>
            <xdr:cNvSpPr>
              <a:spLocks/>
            </xdr:cNvSpPr>
          </xdr:nvSpPr>
          <xdr:spPr>
            <a:xfrm>
              <a:off x="255" y="155"/>
              <a:ext cx="71" cy="178"/>
            </a:xfrm>
            <a:custGeom>
              <a:pathLst>
                <a:path fill="none" h="42869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cubicBezTo>
                    <a:pt x="21600" y="32076"/>
                    <a:pt x="14082" y="41042"/>
                    <a:pt x="3766" y="42869"/>
                  </a:cubicBezTo>
                </a:path>
                <a:path stroke="0" h="42869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cubicBezTo>
                    <a:pt x="21600" y="32076"/>
                    <a:pt x="14082" y="41042"/>
                    <a:pt x="3766" y="42869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99CC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5" name="Arc 6"/>
            <xdr:cNvSpPr>
              <a:spLocks/>
            </xdr:cNvSpPr>
          </xdr:nvSpPr>
          <xdr:spPr>
            <a:xfrm>
              <a:off x="248" y="156"/>
              <a:ext cx="59" cy="178"/>
            </a:xfrm>
            <a:custGeom>
              <a:pathLst>
                <a:path fill="none" h="42869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cubicBezTo>
                    <a:pt x="21600" y="32076"/>
                    <a:pt x="14082" y="41042"/>
                    <a:pt x="3766" y="42869"/>
                  </a:cubicBezTo>
                </a:path>
                <a:path stroke="0" h="42869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cubicBezTo>
                    <a:pt x="21600" y="32076"/>
                    <a:pt x="14082" y="41042"/>
                    <a:pt x="3766" y="42869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99CC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6" name="Arc 7"/>
            <xdr:cNvSpPr>
              <a:spLocks/>
            </xdr:cNvSpPr>
          </xdr:nvSpPr>
          <xdr:spPr>
            <a:xfrm flipH="1">
              <a:off x="168" y="152"/>
              <a:ext cx="79" cy="186"/>
            </a:xfrm>
            <a:custGeom>
              <a:pathLst>
                <a:path fill="none" h="42869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cubicBezTo>
                    <a:pt x="21600" y="32076"/>
                    <a:pt x="14082" y="41042"/>
                    <a:pt x="3766" y="42869"/>
                  </a:cubicBezTo>
                </a:path>
                <a:path stroke="0" h="42869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cubicBezTo>
                    <a:pt x="21600" y="32076"/>
                    <a:pt x="14082" y="41042"/>
                    <a:pt x="3766" y="42869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99CC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7" name="Arc 8"/>
            <xdr:cNvSpPr>
              <a:spLocks/>
            </xdr:cNvSpPr>
          </xdr:nvSpPr>
          <xdr:spPr>
            <a:xfrm flipH="1">
              <a:off x="215" y="155"/>
              <a:ext cx="31" cy="183"/>
            </a:xfrm>
            <a:custGeom>
              <a:pathLst>
                <a:path fill="none" h="42869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cubicBezTo>
                    <a:pt x="21600" y="32076"/>
                    <a:pt x="14082" y="41042"/>
                    <a:pt x="3766" y="42869"/>
                  </a:cubicBezTo>
                </a:path>
                <a:path stroke="0" h="42869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cubicBezTo>
                    <a:pt x="21600" y="32076"/>
                    <a:pt x="14082" y="41042"/>
                    <a:pt x="3766" y="42869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99CC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8" name="Arc 9"/>
            <xdr:cNvSpPr>
              <a:spLocks/>
            </xdr:cNvSpPr>
          </xdr:nvSpPr>
          <xdr:spPr>
            <a:xfrm>
              <a:off x="243" y="155"/>
              <a:ext cx="25" cy="178"/>
            </a:xfrm>
            <a:custGeom>
              <a:pathLst>
                <a:path fill="none" h="42869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cubicBezTo>
                    <a:pt x="21600" y="32076"/>
                    <a:pt x="14082" y="41042"/>
                    <a:pt x="3766" y="42869"/>
                  </a:cubicBezTo>
                </a:path>
                <a:path stroke="0" h="42869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cubicBezTo>
                    <a:pt x="21600" y="32076"/>
                    <a:pt x="14082" y="41042"/>
                    <a:pt x="3766" y="42869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99CC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sp>
        <xdr:nvSpPr>
          <xdr:cNvPr id="9" name="Line 10"/>
          <xdr:cNvSpPr>
            <a:spLocks/>
          </xdr:cNvSpPr>
        </xdr:nvSpPr>
        <xdr:spPr>
          <a:xfrm>
            <a:off x="242" y="121"/>
            <a:ext cx="0" cy="2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>
            <a:off x="148" y="100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>
            <a:off x="339" y="98"/>
            <a:ext cx="0" cy="1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>
            <a:off x="149" y="110"/>
            <a:ext cx="18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3" name="Line 14"/>
          <xdr:cNvSpPr>
            <a:spLocks/>
          </xdr:cNvSpPr>
        </xdr:nvSpPr>
        <xdr:spPr>
          <a:xfrm>
            <a:off x="148" y="330"/>
            <a:ext cx="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4" name="Text Box 15"/>
          <xdr:cNvSpPr txBox="1">
            <a:spLocks noChangeArrowheads="1"/>
          </xdr:cNvSpPr>
        </xdr:nvSpPr>
        <xdr:spPr>
          <a:xfrm>
            <a:off x="188" y="330"/>
            <a:ext cx="13" cy="19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r</a:t>
            </a:r>
          </a:p>
        </xdr:txBody>
      </xdr:sp>
      <xdr:sp>
        <xdr:nvSpPr>
          <xdr:cNvPr id="15" name="Text Box 16"/>
          <xdr:cNvSpPr txBox="1">
            <a:spLocks noChangeArrowheads="1"/>
          </xdr:cNvSpPr>
        </xdr:nvSpPr>
        <xdr:spPr>
          <a:xfrm>
            <a:off x="274" y="89"/>
            <a:ext cx="16" cy="19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d</a:t>
            </a:r>
          </a:p>
        </xdr:txBody>
      </xdr:sp>
    </xdr:grpSp>
    <xdr:clientData/>
  </xdr:twoCellAnchor>
  <xdr:twoCellAnchor editAs="absolute">
    <xdr:from>
      <xdr:col>55</xdr:col>
      <xdr:colOff>57150</xdr:colOff>
      <xdr:row>0</xdr:row>
      <xdr:rowOff>0</xdr:rowOff>
    </xdr:from>
    <xdr:to>
      <xdr:col>68</xdr:col>
      <xdr:colOff>95250</xdr:colOff>
      <xdr:row>5</xdr:row>
      <xdr:rowOff>85725</xdr:rowOff>
    </xdr:to>
    <xdr:pic>
      <xdr:nvPicPr>
        <xdr:cNvPr id="16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0"/>
          <a:ext cx="152400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1857375</xdr:colOff>
      <xdr:row>0</xdr:row>
      <xdr:rowOff>19050</xdr:rowOff>
    </xdr:from>
    <xdr:to>
      <xdr:col>5</xdr:col>
      <xdr:colOff>1114425</xdr:colOff>
      <xdr:row>3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9050"/>
          <a:ext cx="152400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1552575</xdr:colOff>
      <xdr:row>0</xdr:row>
      <xdr:rowOff>0</xdr:rowOff>
    </xdr:from>
    <xdr:to>
      <xdr:col>7</xdr:col>
      <xdr:colOff>628650</xdr:colOff>
      <xdr:row>3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0"/>
          <a:ext cx="152400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209550</xdr:colOff>
      <xdr:row>0</xdr:row>
      <xdr:rowOff>0</xdr:rowOff>
    </xdr:from>
    <xdr:to>
      <xdr:col>12</xdr:col>
      <xdr:colOff>809625</xdr:colOff>
      <xdr:row>3</xdr:row>
      <xdr:rowOff>57150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43650" y="0"/>
          <a:ext cx="1809750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60</xdr:col>
      <xdr:colOff>0</xdr:colOff>
      <xdr:row>49</xdr:row>
      <xdr:rowOff>9525</xdr:rowOff>
    </xdr:to>
    <xdr:grpSp>
      <xdr:nvGrpSpPr>
        <xdr:cNvPr id="1" name="Group 22"/>
        <xdr:cNvGrpSpPr>
          <a:grpSpLocks/>
        </xdr:cNvGrpSpPr>
      </xdr:nvGrpSpPr>
      <xdr:grpSpPr>
        <a:xfrm>
          <a:off x="228600" y="733425"/>
          <a:ext cx="8162925" cy="4457700"/>
          <a:chOff x="24" y="77"/>
          <a:chExt cx="857" cy="468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 flipH="1">
            <a:off x="48" y="78"/>
            <a:ext cx="1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 flipV="1">
            <a:off x="363" y="77"/>
            <a:ext cx="1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 flipV="1">
            <a:off x="510" y="104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509" y="225"/>
            <a:ext cx="0" cy="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 flipH="1">
            <a:off x="48" y="325"/>
            <a:ext cx="1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 flipV="1">
            <a:off x="363" y="324"/>
            <a:ext cx="1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 flipV="1">
            <a:off x="25" y="104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24" y="225"/>
            <a:ext cx="0" cy="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V="1">
            <a:off x="49" y="366"/>
            <a:ext cx="114" cy="15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V="1">
            <a:off x="352" y="367"/>
            <a:ext cx="114" cy="15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H="1">
            <a:off x="47" y="545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287" y="544"/>
            <a:ext cx="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25" y="46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V="1">
            <a:off x="24" y="368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V="1">
            <a:off x="570" y="366"/>
            <a:ext cx="72" cy="15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809" y="367"/>
            <a:ext cx="72" cy="15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 flipH="1">
            <a:off x="568" y="545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724" y="544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546" y="46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flipV="1">
            <a:off x="545" y="368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9525</xdr:colOff>
      <xdr:row>0</xdr:row>
      <xdr:rowOff>0</xdr:rowOff>
    </xdr:from>
    <xdr:to>
      <xdr:col>55</xdr:col>
      <xdr:colOff>47625</xdr:colOff>
      <xdr:row>6</xdr:row>
      <xdr:rowOff>28575</xdr:rowOff>
    </xdr:to>
    <xdr:pic>
      <xdr:nvPicPr>
        <xdr:cNvPr id="2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0"/>
          <a:ext cx="152400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0</xdr:rowOff>
    </xdr:from>
    <xdr:to>
      <xdr:col>28</xdr:col>
      <xdr:colOff>9525</xdr:colOff>
      <xdr:row>50</xdr:row>
      <xdr:rowOff>9525</xdr:rowOff>
    </xdr:to>
    <xdr:grpSp>
      <xdr:nvGrpSpPr>
        <xdr:cNvPr id="1" name="Group 22"/>
        <xdr:cNvGrpSpPr>
          <a:grpSpLocks/>
        </xdr:cNvGrpSpPr>
      </xdr:nvGrpSpPr>
      <xdr:grpSpPr>
        <a:xfrm>
          <a:off x="561975" y="942975"/>
          <a:ext cx="2647950" cy="4305300"/>
          <a:chOff x="59" y="99"/>
          <a:chExt cx="278" cy="452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 flipV="1">
            <a:off x="61" y="119"/>
            <a:ext cx="72" cy="15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 flipH="1" flipV="1">
            <a:off x="217" y="120"/>
            <a:ext cx="70" cy="15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 flipH="1">
            <a:off x="59" y="298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253" y="298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337" y="220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 flipV="1">
            <a:off x="336" y="121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 flipH="1" flipV="1">
            <a:off x="154" y="373"/>
            <a:ext cx="98" cy="15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 flipH="1">
            <a:off x="73" y="551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>
            <a:off x="203" y="55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1" name="Line 10"/>
          <xdr:cNvSpPr>
            <a:spLocks/>
          </xdr:cNvSpPr>
        </xdr:nvSpPr>
        <xdr:spPr>
          <a:xfrm>
            <a:off x="265" y="473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 flipV="1">
            <a:off x="264" y="374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3" name="Line 12"/>
          <xdr:cNvSpPr>
            <a:spLocks/>
          </xdr:cNvSpPr>
        </xdr:nvSpPr>
        <xdr:spPr>
          <a:xfrm flipH="1">
            <a:off x="73" y="353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4" name="Line 13"/>
          <xdr:cNvSpPr>
            <a:spLocks/>
          </xdr:cNvSpPr>
        </xdr:nvSpPr>
        <xdr:spPr>
          <a:xfrm>
            <a:off x="132" y="352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5" name="Line 14"/>
          <xdr:cNvSpPr>
            <a:spLocks/>
          </xdr:cNvSpPr>
        </xdr:nvSpPr>
        <xdr:spPr>
          <a:xfrm flipH="1">
            <a:off x="133" y="100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6" name="Line 15"/>
          <xdr:cNvSpPr>
            <a:spLocks/>
          </xdr:cNvSpPr>
        </xdr:nvSpPr>
        <xdr:spPr>
          <a:xfrm>
            <a:off x="192" y="99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205" y="376"/>
            <a:ext cx="0" cy="150"/>
          </a:xfrm>
          <a:prstGeom prst="line">
            <a:avLst/>
          </a:prstGeom>
          <a:noFill/>
          <a:ln w="9525" cmpd="sng">
            <a:solidFill>
              <a:srgbClr val="FF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88" y="125"/>
            <a:ext cx="0" cy="150"/>
          </a:xfrm>
          <a:prstGeom prst="line">
            <a:avLst/>
          </a:prstGeom>
          <a:noFill/>
          <a:ln w="9525" cmpd="sng">
            <a:solidFill>
              <a:srgbClr val="FF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133" y="121"/>
            <a:ext cx="0" cy="150"/>
          </a:xfrm>
          <a:prstGeom prst="line">
            <a:avLst/>
          </a:prstGeom>
          <a:noFill/>
          <a:ln w="9525" cmpd="sng">
            <a:solidFill>
              <a:srgbClr val="FF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218" y="122"/>
            <a:ext cx="69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156" y="374"/>
            <a:ext cx="4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57150</xdr:colOff>
      <xdr:row>0</xdr:row>
      <xdr:rowOff>0</xdr:rowOff>
    </xdr:from>
    <xdr:to>
      <xdr:col>68</xdr:col>
      <xdr:colOff>95250</xdr:colOff>
      <xdr:row>6</xdr:row>
      <xdr:rowOff>28575</xdr:rowOff>
    </xdr:to>
    <xdr:pic>
      <xdr:nvPicPr>
        <xdr:cNvPr id="2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0"/>
          <a:ext cx="152400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61</xdr:col>
      <xdr:colOff>9525</xdr:colOff>
      <xdr:row>49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228600" y="733425"/>
          <a:ext cx="6753225" cy="4410075"/>
          <a:chOff x="24" y="77"/>
          <a:chExt cx="709" cy="463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 flipH="1">
            <a:off x="48" y="78"/>
            <a:ext cx="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 flipV="1">
            <a:off x="251" y="77"/>
            <a:ext cx="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 flipV="1">
            <a:off x="349" y="99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348" y="220"/>
            <a:ext cx="0" cy="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 flipH="1">
            <a:off x="48" y="320"/>
            <a:ext cx="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 flipV="1">
            <a:off x="251" y="319"/>
            <a:ext cx="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 flipV="1">
            <a:off x="25" y="99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24" y="220"/>
            <a:ext cx="0" cy="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 flipV="1">
            <a:off x="49" y="361"/>
            <a:ext cx="72" cy="15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1" name="Line 10"/>
          <xdr:cNvSpPr>
            <a:spLocks/>
          </xdr:cNvSpPr>
        </xdr:nvSpPr>
        <xdr:spPr>
          <a:xfrm flipV="1">
            <a:off x="242" y="362"/>
            <a:ext cx="70" cy="154"/>
          </a:xfrm>
          <a:prstGeom prst="line">
            <a:avLst/>
          </a:prstGeom>
          <a:noFill/>
          <a:ln w="22225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 flipH="1">
            <a:off x="47" y="540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3" name="Line 12"/>
          <xdr:cNvSpPr>
            <a:spLocks/>
          </xdr:cNvSpPr>
        </xdr:nvSpPr>
        <xdr:spPr>
          <a:xfrm>
            <a:off x="203" y="539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4" name="Line 13"/>
          <xdr:cNvSpPr>
            <a:spLocks/>
          </xdr:cNvSpPr>
        </xdr:nvSpPr>
        <xdr:spPr>
          <a:xfrm>
            <a:off x="325" y="462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5" name="Line 14"/>
          <xdr:cNvSpPr>
            <a:spLocks/>
          </xdr:cNvSpPr>
        </xdr:nvSpPr>
        <xdr:spPr>
          <a:xfrm flipV="1">
            <a:off x="324" y="363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6" name="Line 15"/>
          <xdr:cNvSpPr>
            <a:spLocks/>
          </xdr:cNvSpPr>
        </xdr:nvSpPr>
        <xdr:spPr>
          <a:xfrm flipV="1">
            <a:off x="409" y="361"/>
            <a:ext cx="72" cy="15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7" name="Line 16"/>
          <xdr:cNvSpPr>
            <a:spLocks/>
          </xdr:cNvSpPr>
        </xdr:nvSpPr>
        <xdr:spPr>
          <a:xfrm>
            <a:off x="563" y="539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8" name="Line 17"/>
          <xdr:cNvSpPr>
            <a:spLocks/>
          </xdr:cNvSpPr>
        </xdr:nvSpPr>
        <xdr:spPr>
          <a:xfrm>
            <a:off x="733" y="462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9" name="Line 18"/>
          <xdr:cNvSpPr>
            <a:spLocks/>
          </xdr:cNvSpPr>
        </xdr:nvSpPr>
        <xdr:spPr>
          <a:xfrm flipV="1">
            <a:off x="732" y="363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0" name="Line 19"/>
          <xdr:cNvSpPr>
            <a:spLocks/>
          </xdr:cNvSpPr>
        </xdr:nvSpPr>
        <xdr:spPr>
          <a:xfrm>
            <a:off x="123" y="364"/>
            <a:ext cx="119" cy="1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1" name="Line 20"/>
          <xdr:cNvSpPr>
            <a:spLocks/>
          </xdr:cNvSpPr>
        </xdr:nvSpPr>
        <xdr:spPr>
          <a:xfrm flipH="1">
            <a:off x="242" y="516"/>
            <a:ext cx="1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2" name="Line 21"/>
          <xdr:cNvSpPr>
            <a:spLocks/>
          </xdr:cNvSpPr>
        </xdr:nvSpPr>
        <xdr:spPr>
          <a:xfrm>
            <a:off x="48" y="102"/>
            <a:ext cx="277" cy="19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3" name="Line 22"/>
          <xdr:cNvSpPr>
            <a:spLocks/>
          </xdr:cNvSpPr>
        </xdr:nvSpPr>
        <xdr:spPr>
          <a:xfrm flipV="1">
            <a:off x="650" y="362"/>
            <a:ext cx="72" cy="155"/>
          </a:xfrm>
          <a:prstGeom prst="line">
            <a:avLst/>
          </a:prstGeom>
          <a:noFill/>
          <a:ln w="22225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4" name="Line 23"/>
          <xdr:cNvSpPr>
            <a:spLocks/>
          </xdr:cNvSpPr>
        </xdr:nvSpPr>
        <xdr:spPr>
          <a:xfrm>
            <a:off x="480" y="363"/>
            <a:ext cx="168" cy="1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57150</xdr:colOff>
      <xdr:row>0</xdr:row>
      <xdr:rowOff>0</xdr:rowOff>
    </xdr:from>
    <xdr:to>
      <xdr:col>68</xdr:col>
      <xdr:colOff>95250</xdr:colOff>
      <xdr:row>6</xdr:row>
      <xdr:rowOff>28575</xdr:rowOff>
    </xdr:to>
    <xdr:pic>
      <xdr:nvPicPr>
        <xdr:cNvPr id="2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0"/>
          <a:ext cx="152400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8</xdr:row>
      <xdr:rowOff>76200</xdr:rowOff>
    </xdr:from>
    <xdr:to>
      <xdr:col>25</xdr:col>
      <xdr:colOff>0</xdr:colOff>
      <xdr:row>47</xdr:row>
      <xdr:rowOff>76200</xdr:rowOff>
    </xdr:to>
    <xdr:grpSp>
      <xdr:nvGrpSpPr>
        <xdr:cNvPr id="1" name="Group 15"/>
        <xdr:cNvGrpSpPr>
          <a:grpSpLocks/>
        </xdr:cNvGrpSpPr>
      </xdr:nvGrpSpPr>
      <xdr:grpSpPr>
        <a:xfrm>
          <a:off x="561975" y="914400"/>
          <a:ext cx="2295525" cy="4086225"/>
          <a:chOff x="59" y="96"/>
          <a:chExt cx="241" cy="429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59" y="96"/>
            <a:ext cx="241" cy="390"/>
            <a:chOff x="252" y="106"/>
            <a:chExt cx="241" cy="390"/>
          </a:xfrm>
          <a:solidFill>
            <a:srgbClr val="FFFFFF"/>
          </a:solidFill>
        </xdr:grpSpPr>
        <xdr:sp>
          <xdr:nvSpPr>
            <xdr:cNvPr id="3" name="AutoShape 3"/>
            <xdr:cNvSpPr>
              <a:spLocks/>
            </xdr:cNvSpPr>
          </xdr:nvSpPr>
          <xdr:spPr>
            <a:xfrm>
              <a:off x="252" y="106"/>
              <a:ext cx="241" cy="390"/>
            </a:xfrm>
            <a:prstGeom prst="pentagon">
              <a:avLst/>
            </a:prstGeom>
            <a:solidFill>
              <a:srgbClr val="FFFF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4" name="AutoShape 4"/>
            <xdr:cNvSpPr>
              <a:spLocks/>
            </xdr:cNvSpPr>
          </xdr:nvSpPr>
          <xdr:spPr>
            <a:xfrm>
              <a:off x="300" y="108"/>
              <a:ext cx="146" cy="387"/>
            </a:xfrm>
            <a:prstGeom prst="triangle">
              <a:avLst>
                <a:gd name="adj" fmla="val -333"/>
              </a:avLst>
            </a:prstGeom>
            <a:solidFill>
              <a:srgbClr val="CC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sp>
        <xdr:nvSpPr>
          <xdr:cNvPr id="5" name="Line 5"/>
          <xdr:cNvSpPr>
            <a:spLocks/>
          </xdr:cNvSpPr>
        </xdr:nvSpPr>
        <xdr:spPr>
          <a:xfrm>
            <a:off x="60" y="246"/>
            <a:ext cx="87" cy="19"/>
          </a:xfrm>
          <a:prstGeom prst="line">
            <a:avLst/>
          </a:prstGeom>
          <a:noFill/>
          <a:ln w="9525" cmpd="sng">
            <a:solidFill>
              <a:srgbClr val="FF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H="1">
            <a:off x="211" y="247"/>
            <a:ext cx="87" cy="14"/>
          </a:xfrm>
          <a:prstGeom prst="line">
            <a:avLst/>
          </a:prstGeom>
          <a:noFill/>
          <a:ln w="9525" cmpd="sng">
            <a:solidFill>
              <a:srgbClr val="FF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179" y="99"/>
            <a:ext cx="0" cy="387"/>
          </a:xfrm>
          <a:prstGeom prst="line">
            <a:avLst/>
          </a:prstGeom>
          <a:noFill/>
          <a:ln w="9525" cmpd="sng">
            <a:solidFill>
              <a:srgbClr val="FF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92" y="233"/>
            <a:ext cx="1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h1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238" y="231"/>
            <a:ext cx="16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h2
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182" y="332"/>
            <a:ext cx="16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h3
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135" y="327"/>
            <a:ext cx="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a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228" y="313"/>
            <a:ext cx="9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b
</a:t>
            </a:r>
          </a:p>
        </xdr:txBody>
      </xdr:sp>
      <xdr:sp>
        <xdr:nvSpPr>
          <xdr:cNvPr id="13" name="Text Box 14"/>
          <xdr:cNvSpPr txBox="1">
            <a:spLocks noChangeArrowheads="1"/>
          </xdr:cNvSpPr>
        </xdr:nvSpPr>
        <xdr:spPr>
          <a:xfrm>
            <a:off x="187" y="489"/>
            <a:ext cx="8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c
</a:t>
            </a:r>
          </a:p>
        </xdr:txBody>
      </xdr:sp>
    </xdr:grpSp>
    <xdr:clientData/>
  </xdr:twoCellAnchor>
  <xdr:twoCellAnchor editAs="absolute">
    <xdr:from>
      <xdr:col>55</xdr:col>
      <xdr:colOff>57150</xdr:colOff>
      <xdr:row>0</xdr:row>
      <xdr:rowOff>0</xdr:rowOff>
    </xdr:from>
    <xdr:to>
      <xdr:col>68</xdr:col>
      <xdr:colOff>95250</xdr:colOff>
      <xdr:row>6</xdr:row>
      <xdr:rowOff>28575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0"/>
          <a:ext cx="152400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104775</xdr:rowOff>
    </xdr:from>
    <xdr:to>
      <xdr:col>27</xdr:col>
      <xdr:colOff>47625</xdr:colOff>
      <xdr:row>36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114300" y="790575"/>
          <a:ext cx="3019425" cy="3371850"/>
          <a:chOff x="37" y="110"/>
          <a:chExt cx="357" cy="354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37" y="110"/>
            <a:ext cx="357" cy="354"/>
          </a:xfrm>
          <a:prstGeom prst="ellipse">
            <a:avLst/>
          </a:prstGeom>
          <a:solidFill>
            <a:srgbClr val="99CC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              </a:t>
            </a: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1400" b="1" i="0" u="none" baseline="0">
                <a:solidFill>
                  <a:srgbClr val="FF0000"/>
                </a:solidFill>
                <a:latin typeface="Tahoma"/>
                <a:ea typeface="Tahoma"/>
                <a:cs typeface="Tahoma"/>
              </a:rPr>
              <a:t>r</a:t>
            </a:r>
            <a:r>
              <a:rPr lang="en-US" cap="none" sz="14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            </a:t>
            </a:r>
            <a:r>
              <a:rPr lang="en-US" cap="none" sz="1400" b="1" i="0" u="none" baseline="0">
                <a:solidFill>
                  <a:srgbClr val="FF0000"/>
                </a:solidFill>
                <a:latin typeface="Tahoma"/>
                <a:ea typeface="Tahoma"/>
                <a:cs typeface="Tahoma"/>
              </a:rPr>
              <a:t>d</a:t>
            </a:r>
            <a:r>
              <a:rPr lang="en-US" cap="none" sz="14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V="1">
            <a:off x="39" y="288"/>
            <a:ext cx="3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 flipV="1">
            <a:off x="131" y="132"/>
            <a:ext cx="85" cy="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57150</xdr:colOff>
      <xdr:row>0</xdr:row>
      <xdr:rowOff>0</xdr:rowOff>
    </xdr:from>
    <xdr:to>
      <xdr:col>68</xdr:col>
      <xdr:colOff>95250</xdr:colOff>
      <xdr:row>5</xdr:row>
      <xdr:rowOff>85725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0"/>
          <a:ext cx="152400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47625</xdr:rowOff>
    </xdr:from>
    <xdr:to>
      <xdr:col>30</xdr:col>
      <xdr:colOff>76200</xdr:colOff>
      <xdr:row>34</xdr:row>
      <xdr:rowOff>85725</xdr:rowOff>
    </xdr:to>
    <xdr:grpSp>
      <xdr:nvGrpSpPr>
        <xdr:cNvPr id="1" name="Group 2"/>
        <xdr:cNvGrpSpPr>
          <a:grpSpLocks/>
        </xdr:cNvGrpSpPr>
      </xdr:nvGrpSpPr>
      <xdr:grpSpPr>
        <a:xfrm>
          <a:off x="114300" y="733425"/>
          <a:ext cx="3390900" cy="3238500"/>
          <a:chOff x="39" y="116"/>
          <a:chExt cx="356" cy="340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39" y="116"/>
            <a:ext cx="356" cy="340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2670" y="10800"/>
                  <a:pt x="2670" y="15290"/>
                  <a:pt x="6310" y="18930"/>
                </a:cubicBezTo>
                <a:cubicBezTo>
                  <a:pt x="10800" y="18930"/>
                  <a:pt x="15290" y="18930"/>
                  <a:pt x="18930" y="15290"/>
                </a:cubicBezTo>
                <a:cubicBezTo>
                  <a:pt x="18930" y="10800"/>
                  <a:pt x="18930" y="6310"/>
                  <a:pt x="15290" y="2670"/>
                </a:cubicBezTo>
                <a:cubicBezTo>
                  <a:pt x="10800" y="2670"/>
                  <a:pt x="6310" y="2670"/>
                  <a:pt x="2670" y="6310"/>
                </a:cubicBezTo>
                <a:close/>
              </a:path>
            </a:pathLst>
          </a:custGeom>
          <a:solidFill>
            <a:srgbClr val="99CC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 flipV="1">
            <a:off x="39" y="288"/>
            <a:ext cx="3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 flipH="1" flipV="1">
            <a:off x="130" y="136"/>
            <a:ext cx="86" cy="1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 flipV="1">
            <a:off x="215" y="162"/>
            <a:ext cx="25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 flipH="1">
            <a:off x="91" y="247"/>
            <a:ext cx="253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68" y="194"/>
            <a:ext cx="35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47625</xdr:colOff>
      <xdr:row>0</xdr:row>
      <xdr:rowOff>0</xdr:rowOff>
    </xdr:from>
    <xdr:to>
      <xdr:col>68</xdr:col>
      <xdr:colOff>85725</xdr:colOff>
      <xdr:row>5</xdr:row>
      <xdr:rowOff>85725</xdr:rowOff>
    </xdr:to>
    <xdr:pic>
      <xdr:nvPicPr>
        <xdr:cNvPr id="8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0"/>
          <a:ext cx="152400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66675</xdr:colOff>
      <xdr:row>6</xdr:row>
      <xdr:rowOff>28575</xdr:rowOff>
    </xdr:from>
    <xdr:to>
      <xdr:col>75</xdr:col>
      <xdr:colOff>57150</xdr:colOff>
      <xdr:row>40</xdr:row>
      <xdr:rowOff>57150</xdr:rowOff>
    </xdr:to>
    <xdr:grpSp>
      <xdr:nvGrpSpPr>
        <xdr:cNvPr id="1" name="Group 2"/>
        <xdr:cNvGrpSpPr>
          <a:grpSpLocks/>
        </xdr:cNvGrpSpPr>
      </xdr:nvGrpSpPr>
      <xdr:grpSpPr>
        <a:xfrm>
          <a:off x="4838700" y="714375"/>
          <a:ext cx="3990975" cy="3914775"/>
          <a:chOff x="21" y="24"/>
          <a:chExt cx="425" cy="411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21" y="37"/>
            <a:ext cx="425" cy="398"/>
            <a:chOff x="12" y="33"/>
            <a:chExt cx="425" cy="398"/>
          </a:xfrm>
          <a:solidFill>
            <a:srgbClr val="FFFFFF"/>
          </a:solidFill>
        </xdr:grpSpPr>
        <xdr:sp>
          <xdr:nvSpPr>
            <xdr:cNvPr id="3" name="AutoShape 4"/>
            <xdr:cNvSpPr>
              <a:spLocks/>
            </xdr:cNvSpPr>
          </xdr:nvSpPr>
          <xdr:spPr>
            <a:xfrm rot="10817934">
              <a:off x="12" y="33"/>
              <a:ext cx="425" cy="398"/>
            </a:xfrm>
            <a:custGeom>
              <a:pathLst>
                <a:path h="21600" w="21600">
                  <a:moveTo>
                    <a:pt x="10878" y="10830"/>
                  </a:moveTo>
                  <a:cubicBezTo>
                    <a:pt x="10865" y="10862"/>
                    <a:pt x="10834" y="10883"/>
                    <a:pt x="10800" y="10884"/>
                  </a:cubicBezTo>
                  <a:cubicBezTo>
                    <a:pt x="10765" y="10884"/>
                    <a:pt x="10734" y="10862"/>
                    <a:pt x="10721" y="10830"/>
                  </a:cubicBezTo>
                  <a:lnTo>
                    <a:pt x="746" y="14745"/>
                  </a:lnTo>
                  <a:cubicBezTo>
                    <a:pt x="2368" y="18880"/>
                    <a:pt x="6357" y="21600"/>
                    <a:pt x="10800" y="21600"/>
                  </a:cubicBezTo>
                  <a:cubicBezTo>
                    <a:pt x="15242" y="21599"/>
                    <a:pt x="19231" y="18880"/>
                    <a:pt x="20853" y="14745"/>
                  </a:cubicBez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grpSp>
          <xdr:nvGrpSpPr>
            <xdr:cNvPr id="4" name="Group 5"/>
            <xdr:cNvGrpSpPr>
              <a:grpSpLocks/>
            </xdr:cNvGrpSpPr>
          </xdr:nvGrpSpPr>
          <xdr:grpSpPr>
            <a:xfrm>
              <a:off x="27" y="53"/>
              <a:ext cx="395" cy="351"/>
              <a:chOff x="27" y="53"/>
              <a:chExt cx="395" cy="351"/>
            </a:xfrm>
            <a:solidFill>
              <a:srgbClr val="FFFFFF"/>
            </a:solidFill>
          </xdr:grpSpPr>
          <xdr:sp>
            <xdr:nvSpPr>
              <xdr:cNvPr id="5" name="AutoShape 6"/>
              <xdr:cNvSpPr>
                <a:spLocks/>
              </xdr:cNvSpPr>
            </xdr:nvSpPr>
            <xdr:spPr>
              <a:xfrm rot="10817934">
                <a:off x="28" y="53"/>
                <a:ext cx="392" cy="351"/>
              </a:xfrm>
              <a:custGeom>
                <a:pathLst>
                  <a:path h="21600" w="21600">
                    <a:moveTo>
                      <a:pt x="10878" y="10830"/>
                    </a:moveTo>
                    <a:cubicBezTo>
                      <a:pt x="10865" y="10862"/>
                      <a:pt x="10834" y="10883"/>
                      <a:pt x="10800" y="10884"/>
                    </a:cubicBezTo>
                    <a:cubicBezTo>
                      <a:pt x="10765" y="10884"/>
                      <a:pt x="10734" y="10862"/>
                      <a:pt x="10721" y="10830"/>
                    </a:cubicBezTo>
                    <a:lnTo>
                      <a:pt x="746" y="14745"/>
                    </a:lnTo>
                    <a:cubicBezTo>
                      <a:pt x="2368" y="18880"/>
                      <a:pt x="6357" y="21600"/>
                      <a:pt x="10800" y="21600"/>
                    </a:cubicBezTo>
                    <a:cubicBezTo>
                      <a:pt x="15242" y="21599"/>
                      <a:pt x="19231" y="18880"/>
                      <a:pt x="20853" y="14745"/>
                    </a:cubicBezTo>
                    <a:close/>
                  </a:path>
                </a:pathLst>
              </a:custGeom>
              <a:solidFill>
                <a:srgbClr val="FFFF99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ahoma"/>
                    <a:ea typeface="Tahoma"/>
                    <a:cs typeface="Tahoma"/>
                  </a:rPr>
                  <a:t/>
                </a:r>
              </a:p>
            </xdr:txBody>
          </xdr:sp>
          <xdr:sp>
            <xdr:nvSpPr>
              <xdr:cNvPr id="6" name="AutoShape 7"/>
              <xdr:cNvSpPr>
                <a:spLocks/>
              </xdr:cNvSpPr>
            </xdr:nvSpPr>
            <xdr:spPr>
              <a:xfrm rot="10817934">
                <a:off x="151" y="167"/>
                <a:ext cx="145" cy="121"/>
              </a:xfrm>
              <a:custGeom>
                <a:pathLst>
                  <a:path h="21600" w="21600">
                    <a:moveTo>
                      <a:pt x="10878" y="10830"/>
                    </a:moveTo>
                    <a:cubicBezTo>
                      <a:pt x="10865" y="10862"/>
                      <a:pt x="10834" y="10883"/>
                      <a:pt x="10800" y="10884"/>
                    </a:cubicBezTo>
                    <a:cubicBezTo>
                      <a:pt x="10765" y="10884"/>
                      <a:pt x="10734" y="10862"/>
                      <a:pt x="10721" y="10830"/>
                    </a:cubicBezTo>
                    <a:lnTo>
                      <a:pt x="746" y="14745"/>
                    </a:lnTo>
                    <a:cubicBezTo>
                      <a:pt x="2368" y="18880"/>
                      <a:pt x="6357" y="21600"/>
                      <a:pt x="10800" y="21600"/>
                    </a:cubicBezTo>
                    <a:cubicBezTo>
                      <a:pt x="15242" y="21599"/>
                      <a:pt x="19231" y="18880"/>
                      <a:pt x="20853" y="14745"/>
                    </a:cubicBezTo>
                    <a:close/>
                  </a:path>
                </a:pathLst>
              </a:custGeom>
              <a:solidFill>
                <a:srgbClr val="FFFF99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ahoma"/>
                    <a:ea typeface="Tahoma"/>
                    <a:cs typeface="Tahoma"/>
                  </a:rPr>
                  <a:t/>
                </a:r>
              </a:p>
            </xdr:txBody>
          </xdr:sp>
          <xdr:sp>
            <xdr:nvSpPr>
              <xdr:cNvPr id="7" name="Line 8"/>
              <xdr:cNvSpPr>
                <a:spLocks/>
              </xdr:cNvSpPr>
            </xdr:nvSpPr>
            <xdr:spPr>
              <a:xfrm>
                <a:off x="288" y="201"/>
                <a:ext cx="5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ahoma"/>
                    <a:ea typeface="Tahoma"/>
                    <a:cs typeface="Tahoma"/>
                  </a:rPr>
                  <a:t/>
                </a:r>
              </a:p>
            </xdr:txBody>
          </xdr:sp>
          <xdr:sp>
            <xdr:nvSpPr>
              <xdr:cNvPr id="8" name="Line 9"/>
              <xdr:cNvSpPr>
                <a:spLocks/>
              </xdr:cNvSpPr>
            </xdr:nvSpPr>
            <xdr:spPr>
              <a:xfrm flipH="1">
                <a:off x="155" y="200"/>
                <a:ext cx="5" cy="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ahoma"/>
                    <a:ea typeface="Tahoma"/>
                    <a:cs typeface="Tahoma"/>
                  </a:rPr>
                  <a:t/>
                </a:r>
              </a:p>
            </xdr:txBody>
          </xdr:sp>
          <xdr:sp>
            <xdr:nvSpPr>
              <xdr:cNvPr id="9" name="Line 10"/>
              <xdr:cNvSpPr>
                <a:spLocks/>
              </xdr:cNvSpPr>
            </xdr:nvSpPr>
            <xdr:spPr>
              <a:xfrm flipH="1">
                <a:off x="27" y="148"/>
                <a:ext cx="5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ahoma"/>
                    <a:ea typeface="Tahoma"/>
                    <a:cs typeface="Tahoma"/>
                  </a:rPr>
                  <a:t/>
                </a:r>
              </a:p>
            </xdr:txBody>
          </xdr:sp>
          <xdr:sp>
            <xdr:nvSpPr>
              <xdr:cNvPr id="10" name="Line 11"/>
              <xdr:cNvSpPr>
                <a:spLocks/>
              </xdr:cNvSpPr>
            </xdr:nvSpPr>
            <xdr:spPr>
              <a:xfrm>
                <a:off x="419" y="149"/>
                <a:ext cx="3" cy="1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ahoma"/>
                    <a:ea typeface="Tahoma"/>
                    <a:cs typeface="Tahoma"/>
                  </a:rPr>
                  <a:t/>
                </a:r>
              </a:p>
            </xdr:txBody>
          </xdr:sp>
        </xdr:grpSp>
      </xdr:grpSp>
      <xdr:sp>
        <xdr:nvSpPr>
          <xdr:cNvPr id="11" name="Text Box 12"/>
          <xdr:cNvSpPr txBox="1">
            <a:spLocks noChangeArrowheads="1"/>
          </xdr:cNvSpPr>
        </xdr:nvSpPr>
        <xdr:spPr>
          <a:xfrm>
            <a:off x="186" y="161"/>
            <a:ext cx="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β</a:t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 flipV="1">
            <a:off x="233" y="69"/>
            <a:ext cx="69" cy="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3" name="Text Box 14"/>
          <xdr:cNvSpPr txBox="1">
            <a:spLocks noChangeArrowheads="1"/>
          </xdr:cNvSpPr>
        </xdr:nvSpPr>
        <xdr:spPr>
          <a:xfrm>
            <a:off x="282" y="106"/>
            <a:ext cx="7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r
</a:t>
            </a:r>
          </a:p>
        </xdr:txBody>
      </xdr:sp>
      <xdr:sp>
        <xdr:nvSpPr>
          <xdr:cNvPr id="14" name="Text Box 15"/>
          <xdr:cNvSpPr txBox="1">
            <a:spLocks noChangeArrowheads="1"/>
          </xdr:cNvSpPr>
        </xdr:nvSpPr>
        <xdr:spPr>
          <a:xfrm>
            <a:off x="281" y="24"/>
            <a:ext cx="9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b
</a:t>
            </a:r>
          </a:p>
        </xdr:txBody>
      </xdr:sp>
    </xdr:grpSp>
    <xdr:clientData/>
  </xdr:twoCellAnchor>
  <xdr:twoCellAnchor editAs="absolute">
    <xdr:from>
      <xdr:col>53</xdr:col>
      <xdr:colOff>85725</xdr:colOff>
      <xdr:row>0</xdr:row>
      <xdr:rowOff>0</xdr:rowOff>
    </xdr:from>
    <xdr:to>
      <xdr:col>67</xdr:col>
      <xdr:colOff>9525</xdr:colOff>
      <xdr:row>5</xdr:row>
      <xdr:rowOff>85725</xdr:rowOff>
    </xdr:to>
    <xdr:pic>
      <xdr:nvPicPr>
        <xdr:cNvPr id="1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0"/>
          <a:ext cx="152400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&#246;rper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rpern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1"/>
  <dimension ref="D1:G16"/>
  <sheetViews>
    <sheetView showGridLines="0" zoomScale="75" zoomScaleNormal="75" zoomScalePageLayoutView="0" workbookViewId="0" topLeftCell="A1">
      <selection activeCell="B11" sqref="B11"/>
    </sheetView>
  </sheetViews>
  <sheetFormatPr defaultColWidth="11.421875" defaultRowHeight="12.75"/>
  <cols>
    <col min="1" max="1" width="15.421875" style="181" customWidth="1"/>
    <col min="2" max="2" width="9.140625" style="181" customWidth="1"/>
    <col min="3" max="3" width="22.7109375" style="181" customWidth="1"/>
    <col min="4" max="16384" width="11.421875" style="181" customWidth="1"/>
  </cols>
  <sheetData>
    <row r="1" spans="4:7" ht="12.75" customHeight="1">
      <c r="D1" s="178"/>
      <c r="E1" s="178"/>
      <c r="F1" s="178"/>
      <c r="G1" s="178"/>
    </row>
    <row r="2" spans="4:7" ht="12.75" customHeight="1">
      <c r="D2" s="178"/>
      <c r="E2" s="178"/>
      <c r="F2" s="178"/>
      <c r="G2" s="178"/>
    </row>
    <row r="3" spans="4:7" ht="12.75" customHeight="1">
      <c r="D3" s="178"/>
      <c r="E3" s="178"/>
      <c r="F3" s="178"/>
      <c r="G3" s="178"/>
    </row>
    <row r="4" spans="4:7" ht="12.75" customHeight="1">
      <c r="D4" s="178"/>
      <c r="E4" s="178"/>
      <c r="F4" s="178"/>
      <c r="G4" s="178"/>
    </row>
    <row r="5" spans="4:7" ht="12.75" customHeight="1">
      <c r="D5" s="178"/>
      <c r="E5" s="178"/>
      <c r="F5" s="178"/>
      <c r="G5" s="178"/>
    </row>
    <row r="6" spans="4:7" ht="12.75" customHeight="1">
      <c r="D6" s="178"/>
      <c r="E6" s="178"/>
      <c r="F6" s="178"/>
      <c r="G6" s="178"/>
    </row>
    <row r="7" spans="4:7" ht="12.75" customHeight="1">
      <c r="D7" s="178"/>
      <c r="E7" s="178"/>
      <c r="F7" s="178"/>
      <c r="G7" s="178"/>
    </row>
    <row r="8" spans="4:7" ht="12.75" customHeight="1">
      <c r="D8" s="178"/>
      <c r="E8" s="178"/>
      <c r="F8" s="178"/>
      <c r="G8" s="178"/>
    </row>
    <row r="9" spans="4:7" ht="12.75" customHeight="1">
      <c r="D9" s="178"/>
      <c r="E9" s="178"/>
      <c r="F9" s="178"/>
      <c r="G9" s="178"/>
    </row>
    <row r="10" spans="4:7" ht="12.75" customHeight="1">
      <c r="D10" s="178"/>
      <c r="E10" s="178"/>
      <c r="F10" s="178"/>
      <c r="G10" s="178"/>
    </row>
    <row r="11" ht="12.75" customHeight="1"/>
    <row r="12" ht="12.75" customHeight="1"/>
    <row r="13" ht="12.75" customHeight="1"/>
    <row r="14" ht="12.75" customHeight="1"/>
    <row r="15" ht="12.75" customHeight="1"/>
    <row r="16" spans="4:7" ht="12.75" customHeight="1">
      <c r="D16" s="1"/>
      <c r="E16" s="1"/>
      <c r="F16" s="1"/>
      <c r="G16" s="1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3.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0">
    <pageSetUpPr fitToPage="1"/>
  </sheetPr>
  <dimension ref="A1:CA71"/>
  <sheetViews>
    <sheetView showGridLines="0" zoomScalePageLayoutView="0" workbookViewId="0" topLeftCell="B1">
      <selection activeCell="AV19" sqref="AV19"/>
    </sheetView>
  </sheetViews>
  <sheetFormatPr defaultColWidth="1.7109375" defaultRowHeight="8.25" customHeight="1"/>
  <cols>
    <col min="1" max="16384" width="1.7109375" style="42" customWidth="1"/>
  </cols>
  <sheetData>
    <row r="1" spans="1:47" ht="9" customHeight="1">
      <c r="A1" s="185" t="s">
        <v>271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7"/>
      <c r="AQ1" s="44"/>
      <c r="AR1" s="44"/>
      <c r="AS1" s="44"/>
      <c r="AT1" s="44"/>
      <c r="AU1" s="45"/>
    </row>
    <row r="2" spans="1:47" ht="9" customHeight="1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90"/>
      <c r="AQ2" s="44"/>
      <c r="AR2" s="44"/>
      <c r="AS2" s="44"/>
      <c r="AT2" s="44"/>
      <c r="AU2" s="45"/>
    </row>
    <row r="3" spans="1:47" ht="9" customHeight="1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90"/>
      <c r="AQ3" s="44"/>
      <c r="AR3" s="44"/>
      <c r="AS3" s="44"/>
      <c r="AT3" s="44"/>
      <c r="AU3" s="45"/>
    </row>
    <row r="4" spans="1:47" ht="9" customHeight="1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/>
      <c r="AQ4" s="44"/>
      <c r="AR4" s="44"/>
      <c r="AS4" s="44"/>
      <c r="AT4" s="44"/>
      <c r="AU4" s="45"/>
    </row>
    <row r="5" spans="1:47" ht="9" customHeight="1" thickBot="1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3"/>
      <c r="AQ5" s="44"/>
      <c r="AR5" s="44"/>
      <c r="AS5" s="44"/>
      <c r="AT5" s="44"/>
      <c r="AU5" s="45"/>
    </row>
    <row r="6" spans="1:6" ht="9" customHeight="1">
      <c r="A6" s="45"/>
      <c r="B6" s="45"/>
      <c r="C6" s="45"/>
      <c r="D6" s="45"/>
      <c r="E6" s="45"/>
      <c r="F6" s="45"/>
    </row>
    <row r="7" spans="1:6" ht="9" customHeight="1" thickBot="1">
      <c r="A7" s="45"/>
      <c r="B7" s="45"/>
      <c r="C7" s="45"/>
      <c r="D7" s="45"/>
      <c r="E7" s="45"/>
      <c r="F7" s="45"/>
    </row>
    <row r="8" spans="1:79" ht="9" customHeight="1" thickBot="1">
      <c r="A8" s="45"/>
      <c r="B8" s="45"/>
      <c r="C8" s="45"/>
      <c r="D8" s="45"/>
      <c r="E8" s="45"/>
      <c r="F8" s="45"/>
      <c r="AQ8" s="235" t="s">
        <v>344</v>
      </c>
      <c r="AR8" s="233"/>
      <c r="AS8" s="233"/>
      <c r="AT8" s="248"/>
      <c r="AU8" s="235"/>
      <c r="AV8" s="326"/>
      <c r="AW8" s="51"/>
      <c r="AX8" s="76"/>
      <c r="AY8" s="76"/>
      <c r="AZ8" s="76"/>
      <c r="BA8" s="76"/>
      <c r="BB8" s="175"/>
      <c r="BC8" s="175"/>
      <c r="BD8" s="175"/>
      <c r="BE8" s="175"/>
      <c r="BF8" s="175"/>
      <c r="BG8" s="175"/>
      <c r="BH8" s="175"/>
      <c r="BI8" s="175"/>
      <c r="BJ8" s="233" t="s">
        <v>25</v>
      </c>
      <c r="BK8" s="233"/>
      <c r="BL8" s="301">
        <f>2*(SQRT(W29*((2*W27)-W29)))</f>
        <v>40</v>
      </c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3"/>
      <c r="BX8"/>
      <c r="BY8"/>
      <c r="BZ8"/>
      <c r="CA8"/>
    </row>
    <row r="9" spans="1:79" ht="9" customHeight="1">
      <c r="A9" s="45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4"/>
      <c r="AQ9" s="236"/>
      <c r="AR9" s="237"/>
      <c r="AS9" s="237"/>
      <c r="AT9" s="249"/>
      <c r="AU9" s="327"/>
      <c r="AV9" s="328"/>
      <c r="AW9" s="199" t="s">
        <v>255</v>
      </c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237"/>
      <c r="BK9" s="237"/>
      <c r="BL9" s="304"/>
      <c r="BM9" s="305"/>
      <c r="BN9" s="305"/>
      <c r="BO9" s="305"/>
      <c r="BP9" s="305"/>
      <c r="BQ9" s="305"/>
      <c r="BR9" s="305"/>
      <c r="BS9" s="305"/>
      <c r="BT9" s="305"/>
      <c r="BU9" s="305"/>
      <c r="BV9" s="305"/>
      <c r="BW9" s="306"/>
      <c r="BX9"/>
      <c r="BY9"/>
      <c r="BZ9"/>
      <c r="CA9"/>
    </row>
    <row r="10" spans="1:79" ht="9" customHeight="1">
      <c r="A10" s="45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4"/>
      <c r="AQ10" s="236"/>
      <c r="AR10" s="237"/>
      <c r="AS10" s="237"/>
      <c r="AT10" s="249"/>
      <c r="AU10" s="327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237"/>
      <c r="BK10" s="237"/>
      <c r="BL10" s="304"/>
      <c r="BM10" s="305"/>
      <c r="BN10" s="305"/>
      <c r="BO10" s="305"/>
      <c r="BP10" s="305"/>
      <c r="BQ10" s="305"/>
      <c r="BR10" s="305"/>
      <c r="BS10" s="305"/>
      <c r="BT10" s="305"/>
      <c r="BU10" s="305"/>
      <c r="BV10" s="305"/>
      <c r="BW10" s="306"/>
      <c r="BX10"/>
      <c r="BY10"/>
      <c r="BZ10"/>
      <c r="CA10"/>
    </row>
    <row r="11" spans="1:79" ht="9" customHeight="1" thickBot="1">
      <c r="A11" s="4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238"/>
      <c r="AR11" s="234"/>
      <c r="AS11" s="234"/>
      <c r="AT11" s="250"/>
      <c r="AU11" s="329"/>
      <c r="AV11" s="330"/>
      <c r="AW11" s="330"/>
      <c r="AX11" s="330"/>
      <c r="AY11" s="330"/>
      <c r="AZ11" s="330"/>
      <c r="BA11" s="330"/>
      <c r="BB11" s="330"/>
      <c r="BC11" s="330"/>
      <c r="BD11" s="330"/>
      <c r="BE11" s="330"/>
      <c r="BF11" s="330"/>
      <c r="BG11" s="330"/>
      <c r="BH11" s="330"/>
      <c r="BI11" s="330"/>
      <c r="BJ11" s="234"/>
      <c r="BK11" s="234"/>
      <c r="BL11" s="307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9"/>
      <c r="BX11"/>
      <c r="BY11"/>
      <c r="BZ11"/>
      <c r="CA11"/>
    </row>
    <row r="12" spans="1:46" ht="9" customHeight="1" thickBot="1">
      <c r="A12" s="45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5"/>
      <c r="AR12" s="45"/>
      <c r="AS12" s="45"/>
      <c r="AT12" s="45"/>
    </row>
    <row r="13" spans="1:75" ht="9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235" t="s">
        <v>229</v>
      </c>
      <c r="AR13" s="233"/>
      <c r="AS13" s="233"/>
      <c r="AT13" s="248"/>
      <c r="AU13" s="298" t="s">
        <v>252</v>
      </c>
      <c r="AV13" s="298"/>
      <c r="AW13" s="197" t="s">
        <v>7</v>
      </c>
      <c r="AX13" s="197"/>
      <c r="AY13" s="298" t="s">
        <v>187</v>
      </c>
      <c r="AZ13" s="298"/>
      <c r="BA13" s="197" t="s">
        <v>254</v>
      </c>
      <c r="BB13" s="197"/>
      <c r="BC13" s="197"/>
      <c r="BD13" s="197"/>
      <c r="BE13" s="197"/>
      <c r="BF13" s="197"/>
      <c r="BG13" s="197"/>
      <c r="BH13" s="197"/>
      <c r="BI13" s="197"/>
      <c r="BJ13" s="233" t="s">
        <v>25</v>
      </c>
      <c r="BK13" s="248"/>
      <c r="BL13" s="301">
        <f>(W29/(6*BL8))*((3*(W29*W29))+(4*(BL8*BL8)))</f>
        <v>279.16666666666663</v>
      </c>
      <c r="BM13" s="302"/>
      <c r="BN13" s="302"/>
      <c r="BO13" s="302"/>
      <c r="BP13" s="302"/>
      <c r="BQ13" s="302"/>
      <c r="BR13" s="302"/>
      <c r="BS13" s="302"/>
      <c r="BT13" s="302"/>
      <c r="BU13" s="302"/>
      <c r="BV13" s="302"/>
      <c r="BW13" s="303"/>
    </row>
    <row r="14" spans="1:75" ht="9" customHeight="1" thickBo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236"/>
      <c r="AR14" s="237"/>
      <c r="AS14" s="237"/>
      <c r="AT14" s="249"/>
      <c r="AU14" s="299"/>
      <c r="AV14" s="299"/>
      <c r="AW14" s="201"/>
      <c r="AX14" s="201"/>
      <c r="AY14" s="299"/>
      <c r="AZ14" s="299"/>
      <c r="BA14" s="199"/>
      <c r="BB14" s="199"/>
      <c r="BC14" s="199"/>
      <c r="BD14" s="199"/>
      <c r="BE14" s="199"/>
      <c r="BF14" s="199"/>
      <c r="BG14" s="199"/>
      <c r="BH14" s="199"/>
      <c r="BI14" s="199"/>
      <c r="BJ14" s="237"/>
      <c r="BK14" s="249"/>
      <c r="BL14" s="304"/>
      <c r="BM14" s="305"/>
      <c r="BN14" s="305"/>
      <c r="BO14" s="305"/>
      <c r="BP14" s="305"/>
      <c r="BQ14" s="305"/>
      <c r="BR14" s="305"/>
      <c r="BS14" s="305"/>
      <c r="BT14" s="305"/>
      <c r="BU14" s="305"/>
      <c r="BV14" s="305"/>
      <c r="BW14" s="306"/>
    </row>
    <row r="15" spans="1:75" ht="9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236"/>
      <c r="AR15" s="237"/>
      <c r="AS15" s="237"/>
      <c r="AT15" s="249"/>
      <c r="AU15" s="299"/>
      <c r="AV15" s="299"/>
      <c r="AW15" s="197" t="s">
        <v>253</v>
      </c>
      <c r="AX15" s="197"/>
      <c r="AY15" s="299"/>
      <c r="AZ15" s="299"/>
      <c r="BA15" s="199"/>
      <c r="BB15" s="199"/>
      <c r="BC15" s="199"/>
      <c r="BD15" s="199"/>
      <c r="BE15" s="199"/>
      <c r="BF15" s="199"/>
      <c r="BG15" s="199"/>
      <c r="BH15" s="199"/>
      <c r="BI15" s="199"/>
      <c r="BJ15" s="237"/>
      <c r="BK15" s="249"/>
      <c r="BL15" s="304"/>
      <c r="BM15" s="305"/>
      <c r="BN15" s="305"/>
      <c r="BO15" s="305"/>
      <c r="BP15" s="305"/>
      <c r="BQ15" s="305"/>
      <c r="BR15" s="305"/>
      <c r="BS15" s="305"/>
      <c r="BT15" s="305"/>
      <c r="BU15" s="305"/>
      <c r="BV15" s="305"/>
      <c r="BW15" s="306"/>
    </row>
    <row r="16" spans="1:75" ht="9" customHeight="1" thickBo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238"/>
      <c r="AR16" s="234"/>
      <c r="AS16" s="234"/>
      <c r="AT16" s="250"/>
      <c r="AU16" s="300"/>
      <c r="AV16" s="300"/>
      <c r="AW16" s="201"/>
      <c r="AX16" s="201"/>
      <c r="AY16" s="300"/>
      <c r="AZ16" s="300"/>
      <c r="BA16" s="201"/>
      <c r="BB16" s="201"/>
      <c r="BC16" s="201"/>
      <c r="BD16" s="201"/>
      <c r="BE16" s="201"/>
      <c r="BF16" s="201"/>
      <c r="BG16" s="201"/>
      <c r="BH16" s="201"/>
      <c r="BI16" s="201"/>
      <c r="BJ16" s="234"/>
      <c r="BK16" s="250"/>
      <c r="BL16" s="307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9"/>
    </row>
    <row r="17" spans="1:75" ht="9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59"/>
      <c r="AR17" s="59"/>
      <c r="AS17" s="59"/>
      <c r="AT17" s="59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9" ht="9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59"/>
      <c r="AR18" s="59"/>
      <c r="AS18" s="59"/>
      <c r="AT18" s="59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1:79" ht="9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1:79" ht="9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1:79" ht="9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1:75" ht="9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 ht="9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 ht="9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59"/>
      <c r="AP24" s="59"/>
      <c r="AQ24" s="45"/>
      <c r="AR24" s="45"/>
      <c r="AS24" s="45"/>
      <c r="AT24" s="45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46" ht="9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59"/>
      <c r="AP25" s="59"/>
      <c r="AQ25" s="45"/>
      <c r="AR25" s="45"/>
      <c r="AS25" s="45"/>
      <c r="AT25" s="45"/>
    </row>
    <row r="26" spans="1:46" ht="9" customHeight="1" thickBo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</row>
    <row r="27" spans="1:46" ht="9" customHeight="1">
      <c r="A27" s="45"/>
      <c r="B27" s="45"/>
      <c r="C27" s="45"/>
      <c r="D27" s="45"/>
      <c r="E27" s="45"/>
      <c r="F27" s="45"/>
      <c r="G27" s="45"/>
      <c r="H27" s="45"/>
      <c r="I27" s="45"/>
      <c r="J27" s="316" t="s">
        <v>30</v>
      </c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117"/>
      <c r="W27" s="320">
        <v>25</v>
      </c>
      <c r="X27" s="321"/>
      <c r="Y27" s="321"/>
      <c r="Z27" s="321"/>
      <c r="AA27" s="321"/>
      <c r="AB27" s="321"/>
      <c r="AC27" s="321"/>
      <c r="AD27" s="321"/>
      <c r="AE27" s="321"/>
      <c r="AF27" s="321"/>
      <c r="AG27" s="322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</row>
    <row r="28" spans="1:46" ht="9" customHeight="1" thickBot="1">
      <c r="A28" s="45"/>
      <c r="B28" s="45"/>
      <c r="C28" s="45"/>
      <c r="D28" s="45"/>
      <c r="E28" s="45"/>
      <c r="F28" s="45"/>
      <c r="G28" s="45"/>
      <c r="H28" s="45"/>
      <c r="I28" s="45"/>
      <c r="J28" s="318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118"/>
      <c r="W28" s="323"/>
      <c r="X28" s="324"/>
      <c r="Y28" s="324"/>
      <c r="Z28" s="324"/>
      <c r="AA28" s="324"/>
      <c r="AB28" s="324"/>
      <c r="AC28" s="324"/>
      <c r="AD28" s="324"/>
      <c r="AE28" s="324"/>
      <c r="AF28" s="324"/>
      <c r="AG28" s="32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</row>
    <row r="29" spans="1:79" ht="9" customHeight="1">
      <c r="A29" s="45"/>
      <c r="B29" s="45"/>
      <c r="C29" s="45"/>
      <c r="D29" s="45"/>
      <c r="E29" s="45"/>
      <c r="F29" s="45"/>
      <c r="G29" s="45"/>
      <c r="H29" s="45"/>
      <c r="I29" s="45"/>
      <c r="J29" s="316" t="s">
        <v>7</v>
      </c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117"/>
      <c r="W29" s="320">
        <v>10</v>
      </c>
      <c r="X29" s="321"/>
      <c r="Y29" s="321"/>
      <c r="Z29" s="321"/>
      <c r="AA29" s="321"/>
      <c r="AB29" s="321"/>
      <c r="AC29" s="321"/>
      <c r="AD29" s="321"/>
      <c r="AE29" s="321"/>
      <c r="AF29" s="321"/>
      <c r="AG29" s="322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</row>
    <row r="30" spans="1:79" ht="9" customHeight="1" thickBot="1">
      <c r="A30" s="45"/>
      <c r="B30" s="45"/>
      <c r="C30" s="45"/>
      <c r="D30" s="45"/>
      <c r="E30" s="45"/>
      <c r="F30" s="45"/>
      <c r="G30" s="45"/>
      <c r="H30" s="45"/>
      <c r="I30" s="45"/>
      <c r="J30" s="318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118"/>
      <c r="W30" s="323"/>
      <c r="X30" s="324"/>
      <c r="Y30" s="324"/>
      <c r="Z30" s="324"/>
      <c r="AA30" s="324"/>
      <c r="AB30" s="324"/>
      <c r="AC30" s="324"/>
      <c r="AD30" s="324"/>
      <c r="AE30" s="324"/>
      <c r="AF30" s="324"/>
      <c r="AG30" s="325"/>
      <c r="AL30" s="45"/>
      <c r="AM30" s="45"/>
      <c r="AN30" s="45"/>
      <c r="AO30" s="45"/>
      <c r="AP30" s="45"/>
      <c r="AQ30" s="45"/>
      <c r="AR30" s="45"/>
      <c r="AS30" s="45"/>
      <c r="AT30" s="45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</row>
    <row r="31" spans="1:79" ht="9" customHeight="1">
      <c r="A31" s="45"/>
      <c r="B31" s="45"/>
      <c r="C31" s="45"/>
      <c r="D31" s="45"/>
      <c r="E31" s="45"/>
      <c r="F31" s="45"/>
      <c r="G31" s="45"/>
      <c r="H31" s="45"/>
      <c r="I31" s="45"/>
      <c r="AL31" s="45"/>
      <c r="AM31" s="45"/>
      <c r="AN31" s="45"/>
      <c r="AO31" s="45"/>
      <c r="AP31" s="45"/>
      <c r="AQ31" s="45"/>
      <c r="AR31" s="45"/>
      <c r="AS31" s="45"/>
      <c r="AT31" s="45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</row>
    <row r="32" spans="1:79" ht="9" customHeight="1">
      <c r="A32" s="45"/>
      <c r="B32" s="45"/>
      <c r="C32" s="45"/>
      <c r="D32" s="45"/>
      <c r="E32" s="45"/>
      <c r="F32" s="45"/>
      <c r="G32" s="45"/>
      <c r="H32" s="45"/>
      <c r="I32" s="45"/>
      <c r="AL32" s="45"/>
      <c r="AM32" s="45"/>
      <c r="AN32" s="45"/>
      <c r="AO32" s="45"/>
      <c r="AP32" s="45"/>
      <c r="AQ32" s="45"/>
      <c r="AR32" s="45"/>
      <c r="AS32" s="45"/>
      <c r="AT32" s="45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spans="1:79" ht="9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AQ33" s="45"/>
      <c r="AR33" s="45"/>
      <c r="AS33" s="45"/>
      <c r="AT33" s="57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</row>
    <row r="34" spans="1:79" ht="9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W34"/>
      <c r="X34"/>
      <c r="Y34"/>
      <c r="Z34"/>
      <c r="AA34"/>
      <c r="AB34"/>
      <c r="AC34"/>
      <c r="AD34"/>
      <c r="AE34"/>
      <c r="AF34"/>
      <c r="AG34"/>
      <c r="AQ34" s="45"/>
      <c r="AR34" s="45"/>
      <c r="AS34" s="45"/>
      <c r="AT34" s="57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</row>
    <row r="35" spans="1:46" ht="9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W35"/>
      <c r="X35"/>
      <c r="Y35"/>
      <c r="Z35"/>
      <c r="AA35"/>
      <c r="AB35"/>
      <c r="AC35"/>
      <c r="AD35"/>
      <c r="AE35"/>
      <c r="AF35"/>
      <c r="AG35"/>
      <c r="AQ35" s="45"/>
      <c r="AR35" s="45"/>
      <c r="AS35" s="45"/>
      <c r="AT35" s="57"/>
    </row>
    <row r="36" spans="1:46" ht="9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AQ36" s="45"/>
      <c r="AR36" s="45"/>
      <c r="AS36" s="45"/>
      <c r="AT36" s="57"/>
    </row>
    <row r="37" spans="1:47" ht="9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AQ37" s="45"/>
      <c r="AR37" s="45"/>
      <c r="AS37" s="45"/>
      <c r="AT37" s="57"/>
      <c r="AU37" s="57"/>
    </row>
    <row r="38" spans="1:46" ht="9" customHeight="1">
      <c r="A38" s="45"/>
      <c r="B38" s="45"/>
      <c r="C38" s="45"/>
      <c r="D38" s="45"/>
      <c r="E38" s="45"/>
      <c r="F38" s="45"/>
      <c r="G38" s="45"/>
      <c r="H38" s="45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Q38" s="45"/>
      <c r="AR38" s="45"/>
      <c r="AS38" s="45"/>
      <c r="AT38" s="57"/>
    </row>
    <row r="39" spans="1:46" ht="9" customHeight="1">
      <c r="A39" s="45"/>
      <c r="B39" s="45"/>
      <c r="C39" s="45"/>
      <c r="D39" s="45"/>
      <c r="E39" s="45"/>
      <c r="F39" s="45"/>
      <c r="G39" s="45"/>
      <c r="H39" s="45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Q39" s="45"/>
      <c r="AR39" s="45"/>
      <c r="AS39" s="45"/>
      <c r="AT39" s="57"/>
    </row>
    <row r="40" spans="1:60" ht="9" customHeight="1">
      <c r="A40" s="61"/>
      <c r="B40" s="45"/>
      <c r="C40" s="45"/>
      <c r="D40" s="45"/>
      <c r="E40" s="45"/>
      <c r="F40" s="45"/>
      <c r="G40" s="45"/>
      <c r="H40" s="45"/>
      <c r="AQ40" s="45"/>
      <c r="AR40" s="45"/>
      <c r="AS40" s="45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9" customHeight="1">
      <c r="A41" s="61"/>
      <c r="B41" s="45"/>
      <c r="C41" s="45"/>
      <c r="D41" s="45"/>
      <c r="E41" s="45"/>
      <c r="F41" s="45"/>
      <c r="G41" s="45"/>
      <c r="H41" s="45"/>
      <c r="AN41" s="45"/>
      <c r="AO41" s="45"/>
      <c r="AP41" s="45"/>
      <c r="AQ41" s="45"/>
      <c r="AR41" s="45"/>
      <c r="AS41" s="45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9" customHeight="1">
      <c r="A42" s="45"/>
      <c r="B42" s="45"/>
      <c r="C42" s="45"/>
      <c r="D42" s="45"/>
      <c r="E42" s="45"/>
      <c r="F42" s="45"/>
      <c r="G42" s="45"/>
      <c r="H42" s="45"/>
      <c r="AN42" s="45"/>
      <c r="AO42" s="45"/>
      <c r="AP42" s="45"/>
      <c r="AQ42" s="45"/>
      <c r="AR42" s="45"/>
      <c r="AS42" s="45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45" ht="9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59"/>
      <c r="AR43" s="45"/>
      <c r="AS43" s="45"/>
    </row>
    <row r="44" spans="1:45" ht="9" customHeight="1">
      <c r="A44" s="5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59"/>
      <c r="AR44" s="45"/>
      <c r="AS44" s="45"/>
    </row>
    <row r="45" spans="1:45" ht="9" customHeight="1">
      <c r="A45" s="59"/>
      <c r="B45" s="45"/>
      <c r="C45" s="45"/>
      <c r="D45" s="45"/>
      <c r="E45" s="45"/>
      <c r="F45" s="45"/>
      <c r="G45" s="45"/>
      <c r="H45" s="45"/>
      <c r="I45" s="45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</row>
    <row r="46" spans="1:45" ht="9" customHeight="1">
      <c r="A46" s="45"/>
      <c r="B46" s="45"/>
      <c r="C46" s="45"/>
      <c r="D46" s="45"/>
      <c r="E46" s="45"/>
      <c r="F46" s="45"/>
      <c r="G46" s="45"/>
      <c r="H46" s="45"/>
      <c r="I46" s="45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</row>
    <row r="47" spans="1:45" ht="8.25" customHeight="1">
      <c r="A47" s="45"/>
      <c r="B47" s="61"/>
      <c r="C47" s="61"/>
      <c r="D47" s="61"/>
      <c r="E47" s="61"/>
      <c r="F47" s="61"/>
      <c r="G47" s="61"/>
      <c r="H47" s="61"/>
      <c r="I47" s="61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61"/>
      <c r="AI47" s="61"/>
      <c r="AJ47" s="61"/>
      <c r="AK47" s="61"/>
      <c r="AL47" s="61"/>
      <c r="AM47" s="61"/>
      <c r="AN47" s="61"/>
      <c r="AO47" s="59"/>
      <c r="AP47" s="59"/>
      <c r="AQ47" s="59"/>
      <c r="AR47" s="45"/>
      <c r="AS47" s="45"/>
    </row>
    <row r="48" spans="1:46" ht="8.25" customHeight="1">
      <c r="A48" s="45"/>
      <c r="B48" s="61"/>
      <c r="C48" s="61"/>
      <c r="D48" s="61"/>
      <c r="E48" s="61"/>
      <c r="F48" s="61"/>
      <c r="G48" s="61"/>
      <c r="H48" s="61"/>
      <c r="I48" s="61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61"/>
      <c r="AI48" s="61"/>
      <c r="AJ48" s="61"/>
      <c r="AK48" s="61"/>
      <c r="AL48" s="61"/>
      <c r="AM48" s="61"/>
      <c r="AN48" s="61"/>
      <c r="AO48" s="59"/>
      <c r="AP48" s="59"/>
      <c r="AQ48" s="59"/>
      <c r="AR48" s="45"/>
      <c r="AS48" s="45"/>
      <c r="AT48" s="57"/>
    </row>
    <row r="49" spans="1:46" ht="8.25" customHeight="1">
      <c r="A49" s="45"/>
      <c r="B49" s="45"/>
      <c r="C49" s="45"/>
      <c r="D49" s="45"/>
      <c r="E49" s="45"/>
      <c r="F49" s="45"/>
      <c r="G49" s="45"/>
      <c r="H49" s="45"/>
      <c r="I49" s="45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57"/>
    </row>
    <row r="50" spans="1:46" ht="8.25" customHeight="1">
      <c r="A50" s="45"/>
      <c r="B50" s="45"/>
      <c r="C50" s="45"/>
      <c r="D50" s="45"/>
      <c r="E50" s="45"/>
      <c r="F50" s="45"/>
      <c r="G50" s="45"/>
      <c r="H50" s="45"/>
      <c r="I50" s="45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57"/>
    </row>
    <row r="51" spans="1:46" ht="8.25" customHeight="1">
      <c r="A51" s="45"/>
      <c r="B51" s="59"/>
      <c r="C51" s="59"/>
      <c r="D51" s="59"/>
      <c r="E51" s="59"/>
      <c r="F51" s="59"/>
      <c r="G51" s="59"/>
      <c r="H51" s="59"/>
      <c r="I51" s="59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59"/>
      <c r="AI51" s="59"/>
      <c r="AJ51" s="59"/>
      <c r="AK51" s="59"/>
      <c r="AL51" s="59"/>
      <c r="AM51" s="59"/>
      <c r="AN51" s="59"/>
      <c r="AO51" s="59"/>
      <c r="AP51" s="59"/>
      <c r="AQ51" s="45"/>
      <c r="AR51" s="45"/>
      <c r="AS51" s="45"/>
      <c r="AT51" s="45"/>
    </row>
    <row r="52" spans="1:46" ht="8.25" customHeight="1">
      <c r="A52" s="45"/>
      <c r="B52" s="59"/>
      <c r="C52" s="59"/>
      <c r="D52" s="59"/>
      <c r="E52" s="59"/>
      <c r="F52" s="59"/>
      <c r="G52" s="59"/>
      <c r="H52" s="59"/>
      <c r="I52" s="59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59"/>
      <c r="AI52" s="59"/>
      <c r="AJ52" s="59"/>
      <c r="AK52" s="59"/>
      <c r="AL52" s="59"/>
      <c r="AM52" s="59"/>
      <c r="AN52" s="59"/>
      <c r="AO52" s="59"/>
      <c r="AP52" s="59"/>
      <c r="AQ52" s="45"/>
      <c r="AR52" s="45"/>
      <c r="AS52" s="45"/>
      <c r="AT52" s="45"/>
    </row>
    <row r="53" spans="1:46" ht="8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</row>
    <row r="54" spans="1:46" ht="8.2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</row>
    <row r="55" spans="1:46" ht="8.2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</row>
    <row r="56" spans="1:46" ht="8.2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</row>
    <row r="57" spans="1:46" ht="8.2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</row>
    <row r="58" spans="1:47" ht="8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</row>
    <row r="59" spans="1:47" ht="8.2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</row>
    <row r="60" spans="1:47" ht="8.2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</row>
    <row r="61" spans="1:47" ht="8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</row>
    <row r="62" spans="1:47" ht="8.2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</row>
    <row r="63" spans="1:46" ht="8.2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</row>
    <row r="64" spans="1:46" ht="8.2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</row>
    <row r="65" spans="2:42" ht="8.25" customHeight="1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</row>
    <row r="66" spans="2:42" ht="8.25" customHeight="1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</row>
    <row r="67" spans="2:42" ht="8.25" customHeight="1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</row>
    <row r="68" spans="2:42" ht="8.25" customHeight="1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</row>
    <row r="69" spans="2:42" ht="8.25" customHeight="1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</row>
    <row r="70" spans="2:42" ht="8.25" customHeight="1">
      <c r="B70" s="45"/>
      <c r="C70" s="45"/>
      <c r="D70" s="45"/>
      <c r="E70" s="45"/>
      <c r="F70" s="45"/>
      <c r="G70" s="45"/>
      <c r="H70" s="45"/>
      <c r="I70" s="45"/>
      <c r="AH70" s="45"/>
      <c r="AI70" s="45"/>
      <c r="AJ70" s="45"/>
      <c r="AK70" s="45"/>
      <c r="AL70" s="45"/>
      <c r="AM70" s="45"/>
      <c r="AN70" s="45"/>
      <c r="AO70" s="45"/>
      <c r="AP70" s="45"/>
    </row>
    <row r="71" spans="2:42" ht="8.25" customHeight="1">
      <c r="B71" s="45"/>
      <c r="C71" s="45"/>
      <c r="D71" s="45"/>
      <c r="E71" s="45"/>
      <c r="F71" s="45"/>
      <c r="G71" s="45"/>
      <c r="H71" s="45"/>
      <c r="I71" s="45"/>
      <c r="AH71" s="45"/>
      <c r="AI71" s="45"/>
      <c r="AJ71" s="45"/>
      <c r="AK71" s="45"/>
      <c r="AL71" s="45"/>
      <c r="AM71" s="45"/>
      <c r="AN71" s="45"/>
      <c r="AO71" s="45"/>
      <c r="AP71" s="45"/>
    </row>
  </sheetData>
  <sheetProtection/>
  <mergeCells count="18">
    <mergeCell ref="J29:U30"/>
    <mergeCell ref="W29:AG30"/>
    <mergeCell ref="AU8:AV11"/>
    <mergeCell ref="AW9:BI11"/>
    <mergeCell ref="BL8:BW11"/>
    <mergeCell ref="BJ8:BK11"/>
    <mergeCell ref="W27:AG28"/>
    <mergeCell ref="J27:U28"/>
    <mergeCell ref="A1:AE5"/>
    <mergeCell ref="AQ13:AT16"/>
    <mergeCell ref="AU13:AV16"/>
    <mergeCell ref="BJ13:BK16"/>
    <mergeCell ref="BL13:BW16"/>
    <mergeCell ref="AY13:AZ16"/>
    <mergeCell ref="BA13:BI16"/>
    <mergeCell ref="AQ8:AT11"/>
    <mergeCell ref="AW13:AX14"/>
    <mergeCell ref="AW15:AX1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1"/>
  <dimension ref="A1:BX68"/>
  <sheetViews>
    <sheetView showGridLines="0" zoomScalePageLayoutView="0" workbookViewId="0" topLeftCell="A1">
      <selection activeCell="BL41" sqref="BL41"/>
    </sheetView>
  </sheetViews>
  <sheetFormatPr defaultColWidth="1.7109375" defaultRowHeight="8.25" customHeight="1"/>
  <cols>
    <col min="1" max="16384" width="1.7109375" style="104" customWidth="1"/>
  </cols>
  <sheetData>
    <row r="1" spans="1:31" ht="8.25" customHeight="1">
      <c r="A1" s="185" t="s">
        <v>273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7"/>
    </row>
    <row r="2" spans="1:31" ht="8.25" customHeight="1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90"/>
    </row>
    <row r="3" spans="1:31" ht="8.25" customHeight="1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90"/>
    </row>
    <row r="4" spans="1:31" ht="8.25" customHeight="1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/>
    </row>
    <row r="5" spans="1:31" ht="8.25" customHeight="1" thickBot="1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3"/>
    </row>
    <row r="6" spans="1:33" ht="8.25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</row>
    <row r="7" spans="1:33" ht="8.25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</row>
    <row r="8" spans="1:47" ht="8.25" customHeight="1" thickBo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475">
        <f>AK21</f>
        <v>10</v>
      </c>
      <c r="AE8" s="475"/>
      <c r="AF8" s="105"/>
      <c r="AG8" s="105"/>
      <c r="AH8" s="106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</row>
    <row r="9" spans="1:73" ht="8.2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475"/>
      <c r="AE9" s="475"/>
      <c r="AF9" s="106"/>
      <c r="AG9" s="106"/>
      <c r="AH9" s="107"/>
      <c r="AI9" s="334" t="s">
        <v>263</v>
      </c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6"/>
    </row>
    <row r="10" spans="1:73" ht="8.25" customHeight="1" thickBo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475"/>
      <c r="AE10" s="475"/>
      <c r="AF10" s="106"/>
      <c r="AG10" s="106"/>
      <c r="AH10" s="107"/>
      <c r="AI10" s="337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  <c r="BA10" s="338"/>
      <c r="BB10" s="338"/>
      <c r="BC10" s="338"/>
      <c r="BD10" s="338"/>
      <c r="BE10" s="338"/>
      <c r="BF10" s="338"/>
      <c r="BG10" s="338"/>
      <c r="BH10" s="338"/>
      <c r="BI10" s="338"/>
      <c r="BJ10" s="338"/>
      <c r="BK10" s="338"/>
      <c r="BL10" s="338"/>
      <c r="BM10" s="338"/>
      <c r="BN10" s="338"/>
      <c r="BO10" s="338"/>
      <c r="BP10" s="338"/>
      <c r="BQ10" s="338"/>
      <c r="BR10" s="338"/>
      <c r="BS10" s="338"/>
      <c r="BT10" s="338"/>
      <c r="BU10" s="339"/>
    </row>
    <row r="11" spans="1:73" ht="8.2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475"/>
      <c r="AE11" s="475"/>
      <c r="AF11" s="107"/>
      <c r="AG11" s="107"/>
      <c r="AH11" s="107"/>
      <c r="AI11" s="353" t="s">
        <v>229</v>
      </c>
      <c r="AJ11" s="298"/>
      <c r="AK11" s="298"/>
      <c r="AL11" s="354"/>
      <c r="AM11" s="233" t="s">
        <v>25</v>
      </c>
      <c r="AN11" s="233"/>
      <c r="AO11" s="333" t="s">
        <v>256</v>
      </c>
      <c r="AP11" s="333"/>
      <c r="AQ11" s="333"/>
      <c r="AR11" s="333"/>
      <c r="AS11" s="333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233" t="s">
        <v>25</v>
      </c>
      <c r="BI11" s="233"/>
      <c r="BJ11" s="340">
        <f>(PI()*AK23*AK21)/4</f>
        <v>157.07963267948966</v>
      </c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2"/>
    </row>
    <row r="12" spans="1:73" ht="8.25" customHeight="1" thickBo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475"/>
      <c r="AE12" s="475"/>
      <c r="AF12" s="107"/>
      <c r="AG12" s="107"/>
      <c r="AH12" s="107"/>
      <c r="AI12" s="355"/>
      <c r="AJ12" s="299"/>
      <c r="AK12" s="299"/>
      <c r="AL12" s="356"/>
      <c r="AM12" s="237"/>
      <c r="AN12" s="237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332"/>
      <c r="BE12" s="332"/>
      <c r="BF12" s="332"/>
      <c r="BG12" s="332"/>
      <c r="BH12" s="237"/>
      <c r="BI12" s="237"/>
      <c r="BJ12" s="343"/>
      <c r="BK12" s="344"/>
      <c r="BL12" s="344"/>
      <c r="BM12" s="344"/>
      <c r="BN12" s="344"/>
      <c r="BO12" s="344"/>
      <c r="BP12" s="344"/>
      <c r="BQ12" s="344"/>
      <c r="BR12" s="344"/>
      <c r="BS12" s="344"/>
      <c r="BT12" s="344"/>
      <c r="BU12" s="345"/>
    </row>
    <row r="13" spans="1:73" ht="8.2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475"/>
      <c r="AE13" s="475"/>
      <c r="AF13" s="107"/>
      <c r="AG13" s="107"/>
      <c r="AH13" s="107"/>
      <c r="AI13" s="355"/>
      <c r="AJ13" s="299"/>
      <c r="AK13" s="299"/>
      <c r="AL13" s="356"/>
      <c r="AM13" s="237"/>
      <c r="AN13" s="237"/>
      <c r="AO13" s="331">
        <v>4</v>
      </c>
      <c r="AP13" s="331"/>
      <c r="AQ13" s="331"/>
      <c r="AR13" s="331"/>
      <c r="AS13" s="331"/>
      <c r="AT13" s="331"/>
      <c r="AU13" s="331"/>
      <c r="AV13" s="331"/>
      <c r="AW13" s="331"/>
      <c r="AX13" s="331"/>
      <c r="AY13" s="331"/>
      <c r="AZ13" s="331"/>
      <c r="BA13" s="331"/>
      <c r="BB13" s="331"/>
      <c r="BC13" s="331"/>
      <c r="BD13" s="331"/>
      <c r="BE13" s="331"/>
      <c r="BF13" s="331"/>
      <c r="BG13" s="331"/>
      <c r="BH13" s="237"/>
      <c r="BI13" s="237"/>
      <c r="BJ13" s="343"/>
      <c r="BK13" s="344"/>
      <c r="BL13" s="344"/>
      <c r="BM13" s="344"/>
      <c r="BN13" s="344"/>
      <c r="BO13" s="344"/>
      <c r="BP13" s="344"/>
      <c r="BQ13" s="344"/>
      <c r="BR13" s="344"/>
      <c r="BS13" s="344"/>
      <c r="BT13" s="344"/>
      <c r="BU13" s="345"/>
    </row>
    <row r="14" spans="1:73" ht="8.25" customHeight="1" thickBo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475"/>
      <c r="AE14" s="475"/>
      <c r="AF14" s="107"/>
      <c r="AG14" s="107"/>
      <c r="AH14" s="107"/>
      <c r="AI14" s="357"/>
      <c r="AJ14" s="300"/>
      <c r="AK14" s="300"/>
      <c r="AL14" s="358"/>
      <c r="AM14" s="234"/>
      <c r="AN14" s="234"/>
      <c r="AO14" s="332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E14" s="332"/>
      <c r="BF14" s="332"/>
      <c r="BG14" s="332"/>
      <c r="BH14" s="234"/>
      <c r="BI14" s="234"/>
      <c r="BJ14" s="346"/>
      <c r="BK14" s="347"/>
      <c r="BL14" s="347"/>
      <c r="BM14" s="347"/>
      <c r="BN14" s="347"/>
      <c r="BO14" s="347"/>
      <c r="BP14" s="347"/>
      <c r="BQ14" s="347"/>
      <c r="BR14" s="347"/>
      <c r="BS14" s="347"/>
      <c r="BT14" s="347"/>
      <c r="BU14" s="348"/>
    </row>
    <row r="15" spans="1:73" ht="9" customHeight="1" thickBo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475"/>
      <c r="AE15" s="475"/>
      <c r="AF15" s="107"/>
      <c r="AG15" s="107"/>
      <c r="AH15" s="107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</row>
    <row r="16" spans="1:73" ht="9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475"/>
      <c r="AE16" s="475"/>
      <c r="AF16" s="107"/>
      <c r="AG16" s="107"/>
      <c r="AH16" s="107"/>
      <c r="AI16" s="235" t="s">
        <v>261</v>
      </c>
      <c r="AJ16" s="233"/>
      <c r="AK16" s="233"/>
      <c r="AL16" s="248"/>
      <c r="AM16" s="298" t="s">
        <v>252</v>
      </c>
      <c r="AN16" s="298"/>
      <c r="AO16" s="333" t="s">
        <v>257</v>
      </c>
      <c r="AP16" s="333"/>
      <c r="AQ16" s="333"/>
      <c r="AR16" s="333"/>
      <c r="AS16" s="333"/>
      <c r="AT16" s="298" t="s">
        <v>187</v>
      </c>
      <c r="AU16" s="298"/>
      <c r="AV16" s="333" t="s">
        <v>262</v>
      </c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233" t="s">
        <v>25</v>
      </c>
      <c r="BI16" s="248"/>
      <c r="BJ16" s="340">
        <f>((AK23+AK21)/2)*PI()</f>
        <v>47.12388980384689</v>
      </c>
      <c r="BK16" s="341"/>
      <c r="BL16" s="341"/>
      <c r="BM16" s="341"/>
      <c r="BN16" s="341"/>
      <c r="BO16" s="341"/>
      <c r="BP16" s="341"/>
      <c r="BQ16" s="341"/>
      <c r="BR16" s="341"/>
      <c r="BS16" s="341"/>
      <c r="BT16" s="341"/>
      <c r="BU16" s="342"/>
    </row>
    <row r="17" spans="1:73" ht="9" customHeight="1" thickBo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475"/>
      <c r="AE17" s="475"/>
      <c r="AF17" s="107"/>
      <c r="AG17" s="107"/>
      <c r="AH17" s="107"/>
      <c r="AI17" s="236"/>
      <c r="AJ17" s="237"/>
      <c r="AK17" s="237"/>
      <c r="AL17" s="249"/>
      <c r="AM17" s="299"/>
      <c r="AN17" s="299"/>
      <c r="AO17" s="331"/>
      <c r="AP17" s="331"/>
      <c r="AQ17" s="331"/>
      <c r="AR17" s="331"/>
      <c r="AS17" s="331"/>
      <c r="AT17" s="299"/>
      <c r="AU17" s="299"/>
      <c r="AV17" s="332"/>
      <c r="AW17" s="332"/>
      <c r="AX17" s="332"/>
      <c r="AY17" s="332"/>
      <c r="AZ17" s="332"/>
      <c r="BA17" s="332"/>
      <c r="BB17" s="332"/>
      <c r="BC17" s="332"/>
      <c r="BD17" s="332"/>
      <c r="BE17" s="332"/>
      <c r="BF17" s="332"/>
      <c r="BG17" s="332"/>
      <c r="BH17" s="237"/>
      <c r="BI17" s="249"/>
      <c r="BJ17" s="343"/>
      <c r="BK17" s="344"/>
      <c r="BL17" s="344"/>
      <c r="BM17" s="344"/>
      <c r="BN17" s="344"/>
      <c r="BO17" s="344"/>
      <c r="BP17" s="344"/>
      <c r="BQ17" s="344"/>
      <c r="BR17" s="344"/>
      <c r="BS17" s="344"/>
      <c r="BT17" s="344"/>
      <c r="BU17" s="345"/>
    </row>
    <row r="18" spans="1:73" ht="9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475"/>
      <c r="AE18" s="475"/>
      <c r="AF18" s="107"/>
      <c r="AG18" s="107"/>
      <c r="AH18" s="107"/>
      <c r="AI18" s="236"/>
      <c r="AJ18" s="237"/>
      <c r="AK18" s="237"/>
      <c r="AL18" s="249"/>
      <c r="AM18" s="299"/>
      <c r="AN18" s="299"/>
      <c r="AO18" s="331"/>
      <c r="AP18" s="331"/>
      <c r="AQ18" s="331"/>
      <c r="AR18" s="331"/>
      <c r="AS18" s="331"/>
      <c r="AT18" s="299"/>
      <c r="AU18" s="299"/>
      <c r="AV18" s="331">
        <v>2</v>
      </c>
      <c r="AW18" s="331"/>
      <c r="AX18" s="331"/>
      <c r="AY18" s="331"/>
      <c r="AZ18" s="331"/>
      <c r="BA18" s="331"/>
      <c r="BB18" s="331"/>
      <c r="BC18" s="331"/>
      <c r="BD18" s="331"/>
      <c r="BE18" s="331"/>
      <c r="BF18" s="331"/>
      <c r="BG18" s="331"/>
      <c r="BH18" s="237"/>
      <c r="BI18" s="249"/>
      <c r="BJ18" s="343"/>
      <c r="BK18" s="344"/>
      <c r="BL18" s="344"/>
      <c r="BM18" s="344"/>
      <c r="BN18" s="344"/>
      <c r="BO18" s="344"/>
      <c r="BP18" s="344"/>
      <c r="BQ18" s="344"/>
      <c r="BR18" s="344"/>
      <c r="BS18" s="344"/>
      <c r="BT18" s="344"/>
      <c r="BU18" s="345"/>
    </row>
    <row r="19" spans="1:73" ht="9" customHeight="1" thickBo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475"/>
      <c r="AE19" s="475"/>
      <c r="AF19" s="107"/>
      <c r="AG19" s="107"/>
      <c r="AH19" s="107"/>
      <c r="AI19" s="238"/>
      <c r="AJ19" s="234"/>
      <c r="AK19" s="234"/>
      <c r="AL19" s="250"/>
      <c r="AM19" s="300"/>
      <c r="AN19" s="300"/>
      <c r="AO19" s="332"/>
      <c r="AP19" s="332"/>
      <c r="AQ19" s="332"/>
      <c r="AR19" s="332"/>
      <c r="AS19" s="332"/>
      <c r="AT19" s="300"/>
      <c r="AU19" s="300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234"/>
      <c r="BI19" s="250"/>
      <c r="BJ19" s="346"/>
      <c r="BK19" s="347"/>
      <c r="BL19" s="347"/>
      <c r="BM19" s="347"/>
      <c r="BN19" s="347"/>
      <c r="BO19" s="347"/>
      <c r="BP19" s="347"/>
      <c r="BQ19" s="347"/>
      <c r="BR19" s="347"/>
      <c r="BS19" s="347"/>
      <c r="BT19" s="347"/>
      <c r="BU19" s="348"/>
    </row>
    <row r="20" spans="1:34" ht="9" customHeight="1" thickBot="1">
      <c r="A20" s="107"/>
      <c r="B20" s="107"/>
      <c r="C20" s="107"/>
      <c r="D20" s="107"/>
      <c r="E20" s="107"/>
      <c r="F20" s="107"/>
      <c r="G20" s="107"/>
      <c r="H20" s="107"/>
      <c r="I20" s="107"/>
      <c r="J20" s="173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</row>
    <row r="21" spans="1:52" ht="9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349" t="s">
        <v>31</v>
      </c>
      <c r="AJ21" s="350"/>
      <c r="AK21" s="287">
        <v>10</v>
      </c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8"/>
    </row>
    <row r="22" spans="1:52" ht="9" customHeight="1" thickBo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351"/>
      <c r="AJ22" s="352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1"/>
    </row>
    <row r="23" spans="1:52" ht="9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349" t="s">
        <v>0</v>
      </c>
      <c r="AJ23" s="350"/>
      <c r="AK23" s="287">
        <v>20</v>
      </c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8"/>
    </row>
    <row r="24" spans="1:52" ht="9" customHeight="1" thickBo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351"/>
      <c r="AJ24" s="352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1"/>
    </row>
    <row r="25" spans="1:52" ht="9" customHeight="1" thickBo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10"/>
      <c r="AJ25" s="110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</row>
    <row r="26" spans="1:73" ht="9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334" t="s">
        <v>264</v>
      </c>
      <c r="AJ26" s="335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  <c r="AY26" s="335"/>
      <c r="AZ26" s="335"/>
      <c r="BA26" s="335"/>
      <c r="BB26" s="335"/>
      <c r="BC26" s="335"/>
      <c r="BD26" s="335"/>
      <c r="BE26" s="335"/>
      <c r="BF26" s="335"/>
      <c r="BG26" s="335"/>
      <c r="BH26" s="335"/>
      <c r="BI26" s="335"/>
      <c r="BJ26" s="335"/>
      <c r="BK26" s="335"/>
      <c r="BL26" s="335"/>
      <c r="BM26" s="335"/>
      <c r="BN26" s="335"/>
      <c r="BO26" s="335"/>
      <c r="BP26" s="335"/>
      <c r="BQ26" s="335"/>
      <c r="BR26" s="335"/>
      <c r="BS26" s="335"/>
      <c r="BT26" s="335"/>
      <c r="BU26" s="336"/>
    </row>
    <row r="27" spans="1:73" ht="9" customHeight="1" thickBot="1">
      <c r="A27" s="107"/>
      <c r="B27" s="107"/>
      <c r="C27" s="474">
        <f>AK23</f>
        <v>20</v>
      </c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337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8"/>
      <c r="BM27" s="338"/>
      <c r="BN27" s="338"/>
      <c r="BO27" s="338"/>
      <c r="BP27" s="338"/>
      <c r="BQ27" s="338"/>
      <c r="BR27" s="338"/>
      <c r="BS27" s="338"/>
      <c r="BT27" s="338"/>
      <c r="BU27" s="339"/>
    </row>
    <row r="28" spans="1:73" ht="9" customHeight="1">
      <c r="A28" s="107"/>
      <c r="B28" s="107"/>
      <c r="C28" s="474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235" t="s">
        <v>31</v>
      </c>
      <c r="AJ28" s="233"/>
      <c r="AK28" s="233"/>
      <c r="AL28" s="248"/>
      <c r="AM28" s="233" t="s">
        <v>25</v>
      </c>
      <c r="AN28" s="233"/>
      <c r="AO28" s="333" t="s">
        <v>258</v>
      </c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233" t="s">
        <v>25</v>
      </c>
      <c r="BI28" s="233"/>
      <c r="BJ28" s="340">
        <f>4*AK37/(PI()*AK23)</f>
        <v>10.00002338434997</v>
      </c>
      <c r="BK28" s="341"/>
      <c r="BL28" s="341"/>
      <c r="BM28" s="341"/>
      <c r="BN28" s="341"/>
      <c r="BO28" s="341"/>
      <c r="BP28" s="341"/>
      <c r="BQ28" s="341"/>
      <c r="BR28" s="341"/>
      <c r="BS28" s="341"/>
      <c r="BT28" s="341"/>
      <c r="BU28" s="342"/>
    </row>
    <row r="29" spans="1:73" ht="9" customHeight="1" thickBo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236"/>
      <c r="AJ29" s="237"/>
      <c r="AK29" s="237"/>
      <c r="AL29" s="249"/>
      <c r="AM29" s="237"/>
      <c r="AN29" s="237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  <c r="BE29" s="332"/>
      <c r="BF29" s="332"/>
      <c r="BG29" s="332"/>
      <c r="BH29" s="237"/>
      <c r="BI29" s="237"/>
      <c r="BJ29" s="343"/>
      <c r="BK29" s="344"/>
      <c r="BL29" s="344"/>
      <c r="BM29" s="344"/>
      <c r="BN29" s="344"/>
      <c r="BO29" s="344"/>
      <c r="BP29" s="344"/>
      <c r="BQ29" s="344"/>
      <c r="BR29" s="344"/>
      <c r="BS29" s="344"/>
      <c r="BT29" s="344"/>
      <c r="BU29" s="345"/>
    </row>
    <row r="30" spans="1:73" ht="9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236"/>
      <c r="AJ30" s="237"/>
      <c r="AK30" s="237"/>
      <c r="AL30" s="249"/>
      <c r="AM30" s="237"/>
      <c r="AN30" s="237"/>
      <c r="AO30" s="331" t="s">
        <v>260</v>
      </c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1"/>
      <c r="BF30" s="331"/>
      <c r="BG30" s="112"/>
      <c r="BH30" s="237"/>
      <c r="BI30" s="237"/>
      <c r="BJ30" s="343"/>
      <c r="BK30" s="344"/>
      <c r="BL30" s="344"/>
      <c r="BM30" s="344"/>
      <c r="BN30" s="344"/>
      <c r="BO30" s="344"/>
      <c r="BP30" s="344"/>
      <c r="BQ30" s="344"/>
      <c r="BR30" s="344"/>
      <c r="BS30" s="344"/>
      <c r="BT30" s="344"/>
      <c r="BU30" s="345"/>
    </row>
    <row r="31" spans="1:73" ht="9" customHeight="1" thickBo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238"/>
      <c r="AJ31" s="234"/>
      <c r="AK31" s="234"/>
      <c r="AL31" s="250"/>
      <c r="AM31" s="234"/>
      <c r="AN31" s="234"/>
      <c r="AO31" s="332"/>
      <c r="AP31" s="332"/>
      <c r="AQ31" s="332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2"/>
      <c r="BE31" s="332"/>
      <c r="BF31" s="332"/>
      <c r="BG31" s="113"/>
      <c r="BH31" s="234"/>
      <c r="BI31" s="234"/>
      <c r="BJ31" s="346"/>
      <c r="BK31" s="347"/>
      <c r="BL31" s="347"/>
      <c r="BM31" s="347"/>
      <c r="BN31" s="347"/>
      <c r="BO31" s="347"/>
      <c r="BP31" s="347"/>
      <c r="BQ31" s="347"/>
      <c r="BR31" s="347"/>
      <c r="BS31" s="347"/>
      <c r="BT31" s="347"/>
      <c r="BU31" s="348"/>
    </row>
    <row r="32" spans="1:73" ht="9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235" t="s">
        <v>0</v>
      </c>
      <c r="AJ32" s="233"/>
      <c r="AK32" s="233"/>
      <c r="AL32" s="248"/>
      <c r="AM32" s="233" t="s">
        <v>25</v>
      </c>
      <c r="AN32" s="233"/>
      <c r="AO32" s="333" t="s">
        <v>258</v>
      </c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33"/>
      <c r="BD32" s="333"/>
      <c r="BE32" s="333"/>
      <c r="BF32" s="333"/>
      <c r="BG32" s="114"/>
      <c r="BH32" s="233" t="s">
        <v>25</v>
      </c>
      <c r="BI32" s="233"/>
      <c r="BJ32" s="482">
        <f>4*AK37/(PI()*AK21)</f>
        <v>20.00004676869994</v>
      </c>
      <c r="BK32" s="483"/>
      <c r="BL32" s="483"/>
      <c r="BM32" s="483"/>
      <c r="BN32" s="483"/>
      <c r="BO32" s="483"/>
      <c r="BP32" s="483"/>
      <c r="BQ32" s="483"/>
      <c r="BR32" s="483"/>
      <c r="BS32" s="483"/>
      <c r="BT32" s="483"/>
      <c r="BU32" s="484"/>
    </row>
    <row r="33" spans="1:73" ht="9" customHeight="1" thickBo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236"/>
      <c r="AJ33" s="237"/>
      <c r="AK33" s="237"/>
      <c r="AL33" s="249"/>
      <c r="AM33" s="237"/>
      <c r="AN33" s="237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112"/>
      <c r="BH33" s="237"/>
      <c r="BI33" s="237"/>
      <c r="BJ33" s="485"/>
      <c r="BK33" s="486"/>
      <c r="BL33" s="486"/>
      <c r="BM33" s="486"/>
      <c r="BN33" s="486"/>
      <c r="BO33" s="486"/>
      <c r="BP33" s="486"/>
      <c r="BQ33" s="486"/>
      <c r="BR33" s="486"/>
      <c r="BS33" s="486"/>
      <c r="BT33" s="486"/>
      <c r="BU33" s="487"/>
    </row>
    <row r="34" spans="1:73" ht="9" customHeight="1">
      <c r="A34" s="107"/>
      <c r="B34" s="107"/>
      <c r="C34" s="107"/>
      <c r="D34" s="107"/>
      <c r="E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236"/>
      <c r="AJ34" s="237"/>
      <c r="AK34" s="237"/>
      <c r="AL34" s="249"/>
      <c r="AM34" s="237"/>
      <c r="AN34" s="237"/>
      <c r="AO34" s="331" t="s">
        <v>259</v>
      </c>
      <c r="AP34" s="331"/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112"/>
      <c r="BC34" s="112"/>
      <c r="BD34" s="112"/>
      <c r="BE34" s="112"/>
      <c r="BF34" s="112"/>
      <c r="BG34" s="112"/>
      <c r="BH34" s="237"/>
      <c r="BI34" s="237"/>
      <c r="BJ34" s="485"/>
      <c r="BK34" s="486"/>
      <c r="BL34" s="486"/>
      <c r="BM34" s="486"/>
      <c r="BN34" s="486"/>
      <c r="BO34" s="486"/>
      <c r="BP34" s="486"/>
      <c r="BQ34" s="486"/>
      <c r="BR34" s="486"/>
      <c r="BS34" s="486"/>
      <c r="BT34" s="486"/>
      <c r="BU34" s="487"/>
    </row>
    <row r="35" spans="1:73" ht="9" customHeight="1" thickBot="1">
      <c r="A35" s="107"/>
      <c r="B35" s="107"/>
      <c r="C35" s="107"/>
      <c r="D35" s="107"/>
      <c r="E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238"/>
      <c r="AJ35" s="234"/>
      <c r="AK35" s="234"/>
      <c r="AL35" s="250"/>
      <c r="AM35" s="234"/>
      <c r="AN35" s="234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113"/>
      <c r="BC35" s="113"/>
      <c r="BD35" s="113"/>
      <c r="BE35" s="113"/>
      <c r="BF35" s="113"/>
      <c r="BG35" s="113"/>
      <c r="BH35" s="234"/>
      <c r="BI35" s="234"/>
      <c r="BJ35" s="488"/>
      <c r="BK35" s="489"/>
      <c r="BL35" s="489"/>
      <c r="BM35" s="489"/>
      <c r="BN35" s="489"/>
      <c r="BO35" s="489"/>
      <c r="BP35" s="489"/>
      <c r="BQ35" s="489"/>
      <c r="BR35" s="489"/>
      <c r="BS35" s="489"/>
      <c r="BT35" s="489"/>
      <c r="BU35" s="490"/>
    </row>
    <row r="36" spans="1:34" ht="9" customHeight="1" thickBot="1">
      <c r="A36" s="107"/>
      <c r="B36" s="107"/>
      <c r="C36" s="107"/>
      <c r="D36" s="107"/>
      <c r="E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</row>
    <row r="37" spans="1:52" ht="9" customHeight="1">
      <c r="A37" s="107"/>
      <c r="B37" s="107"/>
      <c r="C37" s="107"/>
      <c r="D37" s="107"/>
      <c r="E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349" t="s">
        <v>229</v>
      </c>
      <c r="AJ37" s="350"/>
      <c r="AK37" s="491">
        <v>157.08</v>
      </c>
      <c r="AL37" s="491"/>
      <c r="AM37" s="491"/>
      <c r="AN37" s="491"/>
      <c r="AO37" s="491"/>
      <c r="AP37" s="491"/>
      <c r="AQ37" s="491"/>
      <c r="AR37" s="491"/>
      <c r="AS37" s="491"/>
      <c r="AT37" s="491"/>
      <c r="AU37" s="491"/>
      <c r="AV37" s="491"/>
      <c r="AW37" s="491"/>
      <c r="AX37" s="491"/>
      <c r="AY37" s="491"/>
      <c r="AZ37" s="492"/>
    </row>
    <row r="38" spans="1:52" ht="9" customHeight="1" thickBot="1">
      <c r="A38" s="107"/>
      <c r="B38" s="107"/>
      <c r="C38" s="107"/>
      <c r="D38" s="107"/>
      <c r="E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351"/>
      <c r="AJ38" s="352"/>
      <c r="AK38" s="493"/>
      <c r="AL38" s="493"/>
      <c r="AM38" s="493"/>
      <c r="AN38" s="493"/>
      <c r="AO38" s="493"/>
      <c r="AP38" s="493"/>
      <c r="AQ38" s="493"/>
      <c r="AR38" s="493"/>
      <c r="AS38" s="493"/>
      <c r="AT38" s="493"/>
      <c r="AU38" s="493"/>
      <c r="AV38" s="493"/>
      <c r="AW38" s="493"/>
      <c r="AX38" s="493"/>
      <c r="AY38" s="493"/>
      <c r="AZ38" s="494"/>
    </row>
    <row r="39" spans="1:33" ht="9" customHeight="1">
      <c r="A39" s="107"/>
      <c r="B39" s="107"/>
      <c r="C39" s="107"/>
      <c r="D39" s="107"/>
      <c r="E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</row>
    <row r="40" spans="1:33" ht="9" customHeight="1">
      <c r="A40" s="107"/>
      <c r="B40" s="107"/>
      <c r="C40" s="107"/>
      <c r="D40" s="107"/>
      <c r="E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</row>
    <row r="41" spans="1:4" ht="9" customHeight="1">
      <c r="A41" s="107"/>
      <c r="B41" s="107"/>
      <c r="C41" s="107"/>
      <c r="D41" s="107"/>
    </row>
    <row r="42" spans="1:4" ht="9" customHeight="1">
      <c r="A42" s="107"/>
      <c r="B42" s="107"/>
      <c r="C42" s="107"/>
      <c r="D42" s="107"/>
    </row>
    <row r="43" spans="1:4" ht="9" customHeight="1">
      <c r="A43" s="107"/>
      <c r="B43" s="107"/>
      <c r="C43" s="107"/>
      <c r="D43" s="115"/>
    </row>
    <row r="44" spans="1:4" ht="9" customHeight="1">
      <c r="A44" s="116"/>
      <c r="B44" s="116"/>
      <c r="C44" s="115"/>
      <c r="D44" s="115"/>
    </row>
    <row r="45" spans="1:4" ht="9" customHeight="1">
      <c r="A45" s="116"/>
      <c r="B45" s="116"/>
      <c r="C45" s="115"/>
      <c r="D45" s="115"/>
    </row>
    <row r="46" spans="1:4" ht="9" customHeight="1">
      <c r="A46" s="107"/>
      <c r="B46" s="107"/>
      <c r="C46" s="107"/>
      <c r="D46" s="115"/>
    </row>
    <row r="47" spans="1:4" ht="9" customHeight="1">
      <c r="A47" s="107"/>
      <c r="B47" s="107"/>
      <c r="C47" s="107"/>
      <c r="D47" s="107"/>
    </row>
    <row r="48" spans="1:4" ht="9" customHeight="1">
      <c r="A48" s="115"/>
      <c r="B48" s="115"/>
      <c r="C48" s="115"/>
      <c r="D48" s="107"/>
    </row>
    <row r="49" spans="1:4" ht="9" customHeight="1">
      <c r="A49" s="115"/>
      <c r="B49" s="115"/>
      <c r="C49" s="115"/>
      <c r="D49" s="115"/>
    </row>
    <row r="50" spans="1:36" ht="9" customHeight="1">
      <c r="A50" s="107"/>
      <c r="B50" s="107"/>
      <c r="C50" s="107"/>
      <c r="D50" s="115"/>
      <c r="AI50" s="107"/>
      <c r="AJ50" s="107"/>
    </row>
    <row r="51" spans="1:36" ht="9" customHeight="1">
      <c r="A51" s="107"/>
      <c r="B51" s="107"/>
      <c r="C51" s="107"/>
      <c r="D51" s="115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AH51" s="107"/>
      <c r="AI51" s="107"/>
      <c r="AJ51" s="107"/>
    </row>
    <row r="52" spans="1:36" ht="9" customHeight="1">
      <c r="A52" s="107"/>
      <c r="B52" s="107"/>
      <c r="C52" s="107"/>
      <c r="D52" s="115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AH52" s="107"/>
      <c r="AI52" s="107"/>
      <c r="AJ52" s="107"/>
    </row>
    <row r="53" spans="1:36" ht="9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</row>
    <row r="54" spans="1:36" ht="9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</row>
    <row r="55" spans="1:36" ht="9" customHeigh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</row>
    <row r="56" spans="1:47" ht="9" customHeight="1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</row>
    <row r="57" spans="1:47" ht="9" customHeight="1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</row>
    <row r="58" spans="1:47" ht="12.7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</row>
    <row r="59" spans="1:47" ht="9" customHeight="1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</row>
    <row r="60" spans="1:47" ht="9" customHeight="1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</row>
    <row r="61" spans="1:47" ht="9" customHeight="1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</row>
    <row r="62" spans="1:76" ht="9" customHeight="1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BX62" s="107"/>
    </row>
    <row r="63" spans="1:76" ht="8.25" customHeight="1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BX63" s="107"/>
    </row>
    <row r="64" spans="1:47" ht="8.25" customHeight="1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</row>
    <row r="65" spans="1:47" ht="8.25" customHeight="1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</row>
    <row r="66" spans="1:34" ht="8.25" customHeight="1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</row>
    <row r="67" spans="1:33" ht="8.25" customHeight="1">
      <c r="A67" s="107"/>
      <c r="B67" s="107"/>
      <c r="C67" s="107"/>
      <c r="D67" s="107"/>
      <c r="E67" s="107"/>
      <c r="F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</row>
    <row r="68" spans="1:33" ht="8.25" customHeight="1">
      <c r="A68" s="107"/>
      <c r="B68" s="107"/>
      <c r="C68" s="107"/>
      <c r="D68" s="107"/>
      <c r="E68" s="107"/>
      <c r="F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</row>
  </sheetData>
  <sheetProtection/>
  <mergeCells count="37">
    <mergeCell ref="AI23:AJ24"/>
    <mergeCell ref="BH11:BI14"/>
    <mergeCell ref="AO11:BG12"/>
    <mergeCell ref="AO13:BG14"/>
    <mergeCell ref="AI21:AJ22"/>
    <mergeCell ref="AM16:AN19"/>
    <mergeCell ref="AO16:AS19"/>
    <mergeCell ref="AI16:AL19"/>
    <mergeCell ref="BH16:BI19"/>
    <mergeCell ref="AV18:BG19"/>
    <mergeCell ref="AI37:AJ38"/>
    <mergeCell ref="AI11:AL14"/>
    <mergeCell ref="AM11:AN14"/>
    <mergeCell ref="AK21:AZ22"/>
    <mergeCell ref="AK23:AZ24"/>
    <mergeCell ref="AK37:AZ38"/>
    <mergeCell ref="AI28:AL31"/>
    <mergeCell ref="AM28:AN31"/>
    <mergeCell ref="AT16:AU19"/>
    <mergeCell ref="AV16:BG17"/>
    <mergeCell ref="BJ28:BU31"/>
    <mergeCell ref="AO28:BG29"/>
    <mergeCell ref="AO30:BF31"/>
    <mergeCell ref="AI32:AL35"/>
    <mergeCell ref="AM32:AN35"/>
    <mergeCell ref="BJ32:BU35"/>
    <mergeCell ref="BH28:BI31"/>
    <mergeCell ref="A1:AE5"/>
    <mergeCell ref="BH32:BI35"/>
    <mergeCell ref="AO34:BA35"/>
    <mergeCell ref="AO32:BF33"/>
    <mergeCell ref="C27:W28"/>
    <mergeCell ref="AI9:BU10"/>
    <mergeCell ref="AI26:BU27"/>
    <mergeCell ref="AD8:AE19"/>
    <mergeCell ref="BJ11:BU14"/>
    <mergeCell ref="BJ16:BU19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2"/>
  <dimension ref="A1:BS62"/>
  <sheetViews>
    <sheetView showGridLines="0" zoomScalePageLayoutView="0" workbookViewId="0" topLeftCell="A1">
      <selection activeCell="D32" sqref="D32:N33"/>
    </sheetView>
  </sheetViews>
  <sheetFormatPr defaultColWidth="1.7109375" defaultRowHeight="8.25" customHeight="1"/>
  <cols>
    <col min="1" max="16384" width="1.7109375" style="42" customWidth="1"/>
  </cols>
  <sheetData>
    <row r="1" spans="1:31" ht="9" customHeight="1">
      <c r="A1" s="185" t="s">
        <v>168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7"/>
    </row>
    <row r="2" spans="1:31" ht="9" customHeight="1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90"/>
    </row>
    <row r="3" spans="1:31" ht="9" customHeight="1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90"/>
    </row>
    <row r="4" spans="1:31" ht="9" customHeight="1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/>
    </row>
    <row r="5" spans="1:31" ht="9" customHeight="1" thickBot="1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3"/>
    </row>
    <row r="6" spans="1:21" ht="9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ht="9" customHeight="1">
      <c r="A7" s="45"/>
    </row>
    <row r="8" ht="9" customHeight="1">
      <c r="A8" s="45"/>
    </row>
    <row r="9" spans="1:22" ht="9" customHeight="1" thickBot="1">
      <c r="A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71" ht="9" customHeight="1">
      <c r="A10" s="45"/>
      <c r="C10" s="45"/>
      <c r="D10" s="45"/>
      <c r="E10" s="45"/>
      <c r="F10" s="45"/>
      <c r="G10" s="45"/>
      <c r="H10" s="78"/>
      <c r="I10" s="98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1"/>
      <c r="V10" s="45"/>
      <c r="AK10" s="196" t="s">
        <v>278</v>
      </c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6" t="s">
        <v>25</v>
      </c>
      <c r="BE10" s="359"/>
      <c r="BF10" s="362">
        <v>10</v>
      </c>
      <c r="BG10" s="363"/>
      <c r="BH10" s="363"/>
      <c r="BI10" s="363"/>
      <c r="BJ10" s="363"/>
      <c r="BK10" s="363"/>
      <c r="BL10" s="363"/>
      <c r="BM10" s="363"/>
      <c r="BN10" s="363"/>
      <c r="BO10" s="363"/>
      <c r="BP10" s="363"/>
      <c r="BQ10" s="363"/>
      <c r="BR10" s="363"/>
      <c r="BS10" s="364"/>
    </row>
    <row r="11" spans="1:71" ht="9" customHeight="1">
      <c r="A11" s="45"/>
      <c r="C11" s="45"/>
      <c r="D11" s="45"/>
      <c r="E11" s="45"/>
      <c r="F11" s="45"/>
      <c r="G11" s="78"/>
      <c r="H11" s="45"/>
      <c r="I11" s="99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78"/>
      <c r="U11" s="83"/>
      <c r="V11" s="45"/>
      <c r="AK11" s="198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8"/>
      <c r="BE11" s="360"/>
      <c r="BF11" s="365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66"/>
      <c r="BS11" s="367"/>
    </row>
    <row r="12" spans="1:71" ht="9" customHeight="1">
      <c r="A12" s="45"/>
      <c r="C12" s="45"/>
      <c r="D12" s="45"/>
      <c r="E12" s="45"/>
      <c r="F12" s="78"/>
      <c r="G12" s="45"/>
      <c r="H12" s="45"/>
      <c r="I12" s="99"/>
      <c r="J12" s="45"/>
      <c r="K12" s="45"/>
      <c r="L12" s="45"/>
      <c r="M12" s="45"/>
      <c r="N12" s="45"/>
      <c r="O12" s="45"/>
      <c r="P12" s="45"/>
      <c r="Q12" s="45"/>
      <c r="R12" s="45"/>
      <c r="S12" s="78"/>
      <c r="T12" s="45"/>
      <c r="U12" s="83"/>
      <c r="V12" s="45"/>
      <c r="AK12" s="198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8"/>
      <c r="BE12" s="360"/>
      <c r="BF12" s="365"/>
      <c r="BG12" s="366"/>
      <c r="BH12" s="366"/>
      <c r="BI12" s="366"/>
      <c r="BJ12" s="366"/>
      <c r="BK12" s="366"/>
      <c r="BL12" s="366"/>
      <c r="BM12" s="366"/>
      <c r="BN12" s="366"/>
      <c r="BO12" s="366"/>
      <c r="BP12" s="366"/>
      <c r="BQ12" s="366"/>
      <c r="BR12" s="366"/>
      <c r="BS12" s="367"/>
    </row>
    <row r="13" spans="1:71" ht="9" customHeight="1" thickBot="1">
      <c r="A13" s="45"/>
      <c r="C13" s="45"/>
      <c r="D13" s="45"/>
      <c r="E13" s="78"/>
      <c r="F13" s="45"/>
      <c r="G13" s="45"/>
      <c r="H13" s="45"/>
      <c r="I13" s="99"/>
      <c r="J13" s="45"/>
      <c r="K13" s="45"/>
      <c r="L13" s="45"/>
      <c r="M13" s="45"/>
      <c r="N13" s="45"/>
      <c r="O13" s="45"/>
      <c r="P13" s="45"/>
      <c r="Q13" s="45"/>
      <c r="R13" s="78"/>
      <c r="S13" s="45"/>
      <c r="T13" s="45"/>
      <c r="U13" s="83"/>
      <c r="V13" s="45"/>
      <c r="AK13" s="200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0"/>
      <c r="BE13" s="361"/>
      <c r="BF13" s="368"/>
      <c r="BG13" s="369"/>
      <c r="BH13" s="369"/>
      <c r="BI13" s="369"/>
      <c r="BJ13" s="369"/>
      <c r="BK13" s="369"/>
      <c r="BL13" s="369"/>
      <c r="BM13" s="369"/>
      <c r="BN13" s="369"/>
      <c r="BO13" s="369"/>
      <c r="BP13" s="369"/>
      <c r="BQ13" s="369"/>
      <c r="BR13" s="369"/>
      <c r="BS13" s="370"/>
    </row>
    <row r="14" spans="1:71" ht="9" customHeight="1" thickBot="1">
      <c r="A14" s="45"/>
      <c r="C14" s="45"/>
      <c r="D14" s="78"/>
      <c r="E14" s="45"/>
      <c r="F14" s="45"/>
      <c r="G14" s="45"/>
      <c r="H14" s="45"/>
      <c r="I14" s="99"/>
      <c r="J14" s="45"/>
      <c r="K14" s="45"/>
      <c r="L14" s="45"/>
      <c r="M14" s="45"/>
      <c r="N14" s="45"/>
      <c r="O14" s="45"/>
      <c r="P14" s="45"/>
      <c r="Q14" s="78"/>
      <c r="R14" s="45"/>
      <c r="S14" s="45"/>
      <c r="T14" s="45"/>
      <c r="U14" s="83"/>
      <c r="V14" s="45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</row>
    <row r="15" spans="1:71" ht="9" customHeight="1" thickBot="1">
      <c r="A15" s="45"/>
      <c r="C15" s="78"/>
      <c r="D15" s="45"/>
      <c r="E15" s="45"/>
      <c r="F15" s="45"/>
      <c r="G15" s="45"/>
      <c r="H15" s="45"/>
      <c r="I15" s="99"/>
      <c r="J15" s="45"/>
      <c r="K15" s="45"/>
      <c r="L15" s="45"/>
      <c r="M15" s="45"/>
      <c r="N15" s="45"/>
      <c r="O15" s="45"/>
      <c r="P15" s="78"/>
      <c r="Q15" s="45"/>
      <c r="R15" s="45"/>
      <c r="S15" s="45"/>
      <c r="T15" s="45"/>
      <c r="U15" s="83"/>
      <c r="V15" s="45"/>
      <c r="AC15" s="372" t="s">
        <v>330</v>
      </c>
      <c r="AD15" s="373"/>
      <c r="AE15" s="373"/>
      <c r="AF15" s="373"/>
      <c r="AG15" s="373"/>
      <c r="AH15" s="373"/>
      <c r="AI15" s="373"/>
      <c r="AJ15" s="374"/>
      <c r="AK15" s="196" t="s">
        <v>286</v>
      </c>
      <c r="AL15" s="197"/>
      <c r="AM15" s="197"/>
      <c r="AN15" s="197" t="s">
        <v>25</v>
      </c>
      <c r="AO15" s="197"/>
      <c r="AP15" s="197" t="s">
        <v>292</v>
      </c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6" t="s">
        <v>25</v>
      </c>
      <c r="BE15" s="359"/>
      <c r="BF15" s="301">
        <f>BF10*BF10</f>
        <v>100</v>
      </c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3"/>
    </row>
    <row r="16" spans="1:71" ht="9" customHeight="1">
      <c r="A16" s="45"/>
      <c r="C16" s="100"/>
      <c r="D16" s="80"/>
      <c r="E16" s="80"/>
      <c r="F16" s="80"/>
      <c r="G16" s="80"/>
      <c r="H16" s="80"/>
      <c r="I16" s="98"/>
      <c r="J16" s="80"/>
      <c r="K16" s="80"/>
      <c r="L16" s="80"/>
      <c r="M16" s="80"/>
      <c r="N16" s="80"/>
      <c r="O16" s="89"/>
      <c r="P16" s="53"/>
      <c r="Q16" s="53"/>
      <c r="R16" s="53"/>
      <c r="S16" s="53"/>
      <c r="T16" s="53"/>
      <c r="U16" s="54"/>
      <c r="V16" s="45"/>
      <c r="AC16" s="375"/>
      <c r="AD16" s="376"/>
      <c r="AE16" s="376"/>
      <c r="AF16" s="376"/>
      <c r="AG16" s="376"/>
      <c r="AH16" s="376"/>
      <c r="AI16" s="376"/>
      <c r="AJ16" s="377"/>
      <c r="AK16" s="198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8"/>
      <c r="BE16" s="360"/>
      <c r="BF16" s="304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6"/>
    </row>
    <row r="17" spans="1:71" ht="9" customHeight="1">
      <c r="A17" s="45"/>
      <c r="C17" s="88"/>
      <c r="D17" s="45"/>
      <c r="E17" s="45"/>
      <c r="F17" s="45"/>
      <c r="G17" s="45"/>
      <c r="H17" s="45"/>
      <c r="I17" s="99"/>
      <c r="J17" s="45"/>
      <c r="K17" s="45"/>
      <c r="L17" s="45"/>
      <c r="M17" s="45"/>
      <c r="N17" s="45"/>
      <c r="O17" s="83"/>
      <c r="P17" s="53"/>
      <c r="Q17" s="53"/>
      <c r="R17" s="53"/>
      <c r="S17" s="53"/>
      <c r="T17" s="53"/>
      <c r="U17" s="54"/>
      <c r="V17" s="45"/>
      <c r="AC17" s="375"/>
      <c r="AD17" s="376"/>
      <c r="AE17" s="376"/>
      <c r="AF17" s="376"/>
      <c r="AG17" s="376"/>
      <c r="AH17" s="376"/>
      <c r="AI17" s="376"/>
      <c r="AJ17" s="377"/>
      <c r="AK17" s="198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8"/>
      <c r="BE17" s="360"/>
      <c r="BF17" s="304"/>
      <c r="BG17" s="305"/>
      <c r="BH17" s="305"/>
      <c r="BI17" s="305"/>
      <c r="BJ17" s="305"/>
      <c r="BK17" s="305"/>
      <c r="BL17" s="305"/>
      <c r="BM17" s="305"/>
      <c r="BN17" s="305"/>
      <c r="BO17" s="305"/>
      <c r="BP17" s="305"/>
      <c r="BQ17" s="305"/>
      <c r="BR17" s="305"/>
      <c r="BS17" s="306"/>
    </row>
    <row r="18" spans="1:71" ht="9" customHeight="1" thickBot="1">
      <c r="A18" s="45"/>
      <c r="C18" s="88"/>
      <c r="D18" s="45"/>
      <c r="E18" s="45"/>
      <c r="F18" s="45"/>
      <c r="G18" s="45"/>
      <c r="H18" s="45"/>
      <c r="I18" s="99"/>
      <c r="J18" s="45"/>
      <c r="K18" s="45"/>
      <c r="L18" s="45"/>
      <c r="M18" s="45"/>
      <c r="N18" s="45"/>
      <c r="O18" s="83"/>
      <c r="P18" s="53"/>
      <c r="Q18" s="53"/>
      <c r="R18" s="53"/>
      <c r="S18" s="53"/>
      <c r="T18" s="53"/>
      <c r="U18" s="54"/>
      <c r="V18" s="45"/>
      <c r="AC18" s="378"/>
      <c r="AD18" s="379"/>
      <c r="AE18" s="379"/>
      <c r="AF18" s="379"/>
      <c r="AG18" s="379"/>
      <c r="AH18" s="379"/>
      <c r="AI18" s="379"/>
      <c r="AJ18" s="380"/>
      <c r="AK18" s="200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0"/>
      <c r="BE18" s="361"/>
      <c r="BF18" s="307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9"/>
    </row>
    <row r="19" spans="1:71" ht="9" customHeight="1" thickBot="1">
      <c r="A19" s="45"/>
      <c r="C19" s="88"/>
      <c r="D19" s="45"/>
      <c r="E19" s="45"/>
      <c r="F19" s="45"/>
      <c r="G19" s="45"/>
      <c r="H19" s="45"/>
      <c r="I19" s="99"/>
      <c r="J19" s="45"/>
      <c r="K19" s="45"/>
      <c r="L19" s="45"/>
      <c r="M19" s="45"/>
      <c r="N19" s="45"/>
      <c r="O19" s="83"/>
      <c r="P19" s="53"/>
      <c r="Q19" s="53"/>
      <c r="R19" s="53"/>
      <c r="S19" s="53"/>
      <c r="T19" s="53"/>
      <c r="U19" s="54"/>
      <c r="V19" s="45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</row>
    <row r="20" spans="1:71" ht="9" customHeight="1">
      <c r="A20" s="45"/>
      <c r="C20" s="88"/>
      <c r="D20" s="45"/>
      <c r="E20" s="45"/>
      <c r="F20" s="45"/>
      <c r="G20" s="45"/>
      <c r="H20" s="45"/>
      <c r="I20" s="99"/>
      <c r="J20" s="172"/>
      <c r="K20" s="45"/>
      <c r="L20" s="45"/>
      <c r="M20" s="45"/>
      <c r="N20" s="45"/>
      <c r="O20" s="83"/>
      <c r="P20" s="53"/>
      <c r="Q20" s="53"/>
      <c r="R20" s="53"/>
      <c r="S20" s="53"/>
      <c r="T20" s="53"/>
      <c r="U20" s="54"/>
      <c r="V20" s="45"/>
      <c r="AC20" s="372" t="s">
        <v>329</v>
      </c>
      <c r="AD20" s="373"/>
      <c r="AE20" s="373"/>
      <c r="AF20" s="373"/>
      <c r="AG20" s="373"/>
      <c r="AH20" s="373"/>
      <c r="AI20" s="373"/>
      <c r="AJ20" s="374"/>
      <c r="AK20" s="196" t="s">
        <v>283</v>
      </c>
      <c r="AL20" s="197"/>
      <c r="AM20" s="197"/>
      <c r="AN20" s="197" t="s">
        <v>25</v>
      </c>
      <c r="AO20" s="197"/>
      <c r="AP20" s="197" t="s">
        <v>276</v>
      </c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6" t="s">
        <v>25</v>
      </c>
      <c r="BE20" s="359"/>
      <c r="BF20" s="301">
        <f>6*BF10*BF10</f>
        <v>600</v>
      </c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303"/>
    </row>
    <row r="21" spans="1:71" ht="9" customHeight="1">
      <c r="A21" s="45"/>
      <c r="C21" s="88"/>
      <c r="D21" s="45"/>
      <c r="E21" s="45"/>
      <c r="F21" s="45"/>
      <c r="G21" s="45"/>
      <c r="H21" s="45"/>
      <c r="I21" s="99"/>
      <c r="J21" s="45"/>
      <c r="K21" s="45"/>
      <c r="L21" s="45"/>
      <c r="M21" s="45"/>
      <c r="N21" s="45"/>
      <c r="O21" s="83"/>
      <c r="P21" s="45"/>
      <c r="Q21" s="45"/>
      <c r="R21" s="45"/>
      <c r="S21" s="45"/>
      <c r="T21" s="45"/>
      <c r="U21" s="83"/>
      <c r="V21" s="45"/>
      <c r="AC21" s="375"/>
      <c r="AD21" s="376"/>
      <c r="AE21" s="376"/>
      <c r="AF21" s="376"/>
      <c r="AG21" s="376"/>
      <c r="AH21" s="376"/>
      <c r="AI21" s="376"/>
      <c r="AJ21" s="377"/>
      <c r="AK21" s="198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8"/>
      <c r="BE21" s="360"/>
      <c r="BF21" s="304"/>
      <c r="BG21" s="305"/>
      <c r="BH21" s="305"/>
      <c r="BI21" s="305"/>
      <c r="BJ21" s="305"/>
      <c r="BK21" s="305"/>
      <c r="BL21" s="305"/>
      <c r="BM21" s="305"/>
      <c r="BN21" s="305"/>
      <c r="BO21" s="305"/>
      <c r="BP21" s="305"/>
      <c r="BQ21" s="305"/>
      <c r="BR21" s="305"/>
      <c r="BS21" s="306"/>
    </row>
    <row r="22" spans="1:71" ht="9" customHeight="1">
      <c r="A22" s="45"/>
      <c r="C22" s="88"/>
      <c r="D22" s="45"/>
      <c r="E22" s="45"/>
      <c r="F22" s="45"/>
      <c r="G22" s="45"/>
      <c r="H22" s="45"/>
      <c r="I22" s="101"/>
      <c r="J22" s="102"/>
      <c r="K22" s="102"/>
      <c r="L22" s="102"/>
      <c r="M22" s="102"/>
      <c r="N22" s="102"/>
      <c r="O22" s="103"/>
      <c r="P22" s="102"/>
      <c r="Q22" s="102"/>
      <c r="R22" s="102"/>
      <c r="S22" s="102"/>
      <c r="T22" s="102"/>
      <c r="U22" s="103"/>
      <c r="V22" s="45"/>
      <c r="AC22" s="375"/>
      <c r="AD22" s="376"/>
      <c r="AE22" s="376"/>
      <c r="AF22" s="376"/>
      <c r="AG22" s="376"/>
      <c r="AH22" s="376"/>
      <c r="AI22" s="376"/>
      <c r="AJ22" s="377"/>
      <c r="AK22" s="198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8"/>
      <c r="BE22" s="360"/>
      <c r="BF22" s="304"/>
      <c r="BG22" s="305"/>
      <c r="BH22" s="305"/>
      <c r="BI22" s="305"/>
      <c r="BJ22" s="305"/>
      <c r="BK22" s="305"/>
      <c r="BL22" s="305"/>
      <c r="BM22" s="305"/>
      <c r="BN22" s="305"/>
      <c r="BO22" s="305"/>
      <c r="BP22" s="305"/>
      <c r="BQ22" s="305"/>
      <c r="BR22" s="305"/>
      <c r="BS22" s="306"/>
    </row>
    <row r="23" spans="1:71" ht="9" customHeight="1" thickBot="1">
      <c r="A23" s="45"/>
      <c r="C23" s="88"/>
      <c r="D23" s="45"/>
      <c r="E23" s="45"/>
      <c r="F23" s="45"/>
      <c r="G23" s="45"/>
      <c r="H23" s="95"/>
      <c r="I23" s="45"/>
      <c r="J23" s="45"/>
      <c r="K23" s="45"/>
      <c r="L23" s="45"/>
      <c r="M23" s="45"/>
      <c r="N23" s="45"/>
      <c r="O23" s="83"/>
      <c r="P23" s="45"/>
      <c r="Q23" s="45"/>
      <c r="R23" s="45"/>
      <c r="S23" s="45"/>
      <c r="T23" s="45"/>
      <c r="U23" s="78"/>
      <c r="V23" s="45"/>
      <c r="AC23" s="378"/>
      <c r="AD23" s="379"/>
      <c r="AE23" s="379"/>
      <c r="AF23" s="379"/>
      <c r="AG23" s="379"/>
      <c r="AH23" s="379"/>
      <c r="AI23" s="379"/>
      <c r="AJ23" s="380"/>
      <c r="AK23" s="200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0"/>
      <c r="BE23" s="361"/>
      <c r="BF23" s="307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9"/>
    </row>
    <row r="24" spans="1:71" ht="9" customHeight="1" thickBot="1">
      <c r="A24" s="45"/>
      <c r="C24" s="88"/>
      <c r="D24" s="45"/>
      <c r="E24" s="45"/>
      <c r="F24" s="45"/>
      <c r="G24" s="95"/>
      <c r="H24" s="45"/>
      <c r="I24" s="45"/>
      <c r="J24" s="45"/>
      <c r="K24" s="45"/>
      <c r="L24" s="45"/>
      <c r="M24" s="45"/>
      <c r="N24" s="45"/>
      <c r="O24" s="83"/>
      <c r="P24" s="45"/>
      <c r="Q24" s="45"/>
      <c r="R24" s="45"/>
      <c r="S24" s="45"/>
      <c r="T24" s="78"/>
      <c r="U24" s="45"/>
      <c r="V24" s="45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</row>
    <row r="25" spans="1:71" ht="9" customHeight="1">
      <c r="A25" s="45"/>
      <c r="C25" s="88"/>
      <c r="D25" s="45"/>
      <c r="E25" s="45"/>
      <c r="F25" s="95"/>
      <c r="G25" s="45"/>
      <c r="H25" s="45"/>
      <c r="I25" s="45"/>
      <c r="J25" s="45"/>
      <c r="K25" s="45"/>
      <c r="L25" s="45"/>
      <c r="M25" s="45"/>
      <c r="N25" s="45"/>
      <c r="O25" s="83"/>
      <c r="P25" s="45"/>
      <c r="Q25" s="45"/>
      <c r="R25" s="45"/>
      <c r="S25" s="78"/>
      <c r="T25" s="45"/>
      <c r="U25" s="45"/>
      <c r="V25" s="45"/>
      <c r="AC25" s="372" t="s">
        <v>331</v>
      </c>
      <c r="AD25" s="373"/>
      <c r="AE25" s="373"/>
      <c r="AF25" s="373"/>
      <c r="AG25" s="373"/>
      <c r="AH25" s="373"/>
      <c r="AI25" s="373"/>
      <c r="AJ25" s="374"/>
      <c r="AK25" s="196" t="s">
        <v>146</v>
      </c>
      <c r="AL25" s="197"/>
      <c r="AM25" s="197"/>
      <c r="AN25" s="197" t="s">
        <v>25</v>
      </c>
      <c r="AO25" s="197"/>
      <c r="AP25" s="197" t="s">
        <v>277</v>
      </c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359"/>
      <c r="BD25" s="196" t="s">
        <v>25</v>
      </c>
      <c r="BE25" s="359"/>
      <c r="BF25" s="301">
        <f>BF10*BF10*BF10</f>
        <v>1000</v>
      </c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302"/>
      <c r="BR25" s="302"/>
      <c r="BS25" s="303"/>
    </row>
    <row r="26" spans="1:71" ht="9" customHeight="1">
      <c r="A26" s="45"/>
      <c r="C26" s="88"/>
      <c r="D26" s="45"/>
      <c r="E26" s="95"/>
      <c r="F26" s="45"/>
      <c r="G26" s="45"/>
      <c r="H26" s="45"/>
      <c r="I26" s="45"/>
      <c r="J26" s="45"/>
      <c r="K26" s="45"/>
      <c r="L26" s="45"/>
      <c r="M26" s="45"/>
      <c r="N26" s="45"/>
      <c r="O26" s="83"/>
      <c r="P26" s="45"/>
      <c r="Q26" s="45"/>
      <c r="R26" s="78"/>
      <c r="S26" s="45"/>
      <c r="T26" s="45"/>
      <c r="U26" s="45"/>
      <c r="V26" s="45"/>
      <c r="AC26" s="375"/>
      <c r="AD26" s="376"/>
      <c r="AE26" s="376"/>
      <c r="AF26" s="376"/>
      <c r="AG26" s="376"/>
      <c r="AH26" s="376"/>
      <c r="AI26" s="376"/>
      <c r="AJ26" s="377"/>
      <c r="AK26" s="198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360"/>
      <c r="BD26" s="198"/>
      <c r="BE26" s="360"/>
      <c r="BF26" s="304"/>
      <c r="BG26" s="305"/>
      <c r="BH26" s="305"/>
      <c r="BI26" s="305"/>
      <c r="BJ26" s="305"/>
      <c r="BK26" s="305"/>
      <c r="BL26" s="305"/>
      <c r="BM26" s="305"/>
      <c r="BN26" s="305"/>
      <c r="BO26" s="305"/>
      <c r="BP26" s="305"/>
      <c r="BQ26" s="305"/>
      <c r="BR26" s="305"/>
      <c r="BS26" s="306"/>
    </row>
    <row r="27" spans="1:71" ht="9" customHeight="1">
      <c r="A27" s="45"/>
      <c r="C27" s="88"/>
      <c r="D27" s="9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83"/>
      <c r="P27" s="45"/>
      <c r="Q27" s="78"/>
      <c r="R27" s="45"/>
      <c r="S27" s="45"/>
      <c r="T27" s="45"/>
      <c r="U27" s="45"/>
      <c r="V27" s="45"/>
      <c r="AC27" s="375"/>
      <c r="AD27" s="376"/>
      <c r="AE27" s="376"/>
      <c r="AF27" s="376"/>
      <c r="AG27" s="376"/>
      <c r="AH27" s="376"/>
      <c r="AI27" s="376"/>
      <c r="AJ27" s="377"/>
      <c r="AK27" s="198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360"/>
      <c r="BD27" s="198"/>
      <c r="BE27" s="360"/>
      <c r="BF27" s="304"/>
      <c r="BG27" s="305"/>
      <c r="BH27" s="305"/>
      <c r="BI27" s="305"/>
      <c r="BJ27" s="305"/>
      <c r="BK27" s="305"/>
      <c r="BL27" s="305"/>
      <c r="BM27" s="305"/>
      <c r="BN27" s="305"/>
      <c r="BO27" s="305"/>
      <c r="BP27" s="305"/>
      <c r="BQ27" s="305"/>
      <c r="BR27" s="305"/>
      <c r="BS27" s="306"/>
    </row>
    <row r="28" spans="1:71" ht="9" customHeight="1" thickBot="1">
      <c r="A28" s="45"/>
      <c r="C28" s="9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97"/>
      <c r="P28" s="78"/>
      <c r="Q28" s="45"/>
      <c r="R28" s="45"/>
      <c r="S28" s="45"/>
      <c r="T28" s="45"/>
      <c r="U28" s="45"/>
      <c r="V28" s="45"/>
      <c r="X28" s="64"/>
      <c r="AC28" s="378"/>
      <c r="AD28" s="379"/>
      <c r="AE28" s="379"/>
      <c r="AF28" s="379"/>
      <c r="AG28" s="379"/>
      <c r="AH28" s="379"/>
      <c r="AI28" s="379"/>
      <c r="AJ28" s="380"/>
      <c r="AK28" s="200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361"/>
      <c r="BD28" s="200"/>
      <c r="BE28" s="361"/>
      <c r="BF28" s="307"/>
      <c r="BG28" s="308"/>
      <c r="BH28" s="308"/>
      <c r="BI28" s="308"/>
      <c r="BJ28" s="308"/>
      <c r="BK28" s="308"/>
      <c r="BL28" s="308"/>
      <c r="BM28" s="308"/>
      <c r="BN28" s="308"/>
      <c r="BO28" s="308"/>
      <c r="BP28" s="308"/>
      <c r="BQ28" s="308"/>
      <c r="BR28" s="308"/>
      <c r="BS28" s="309"/>
    </row>
    <row r="29" spans="1:71" ht="9" customHeight="1" thickBot="1">
      <c r="A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</row>
    <row r="30" spans="1:71" ht="9" customHeight="1">
      <c r="A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X30" s="45"/>
      <c r="AC30" s="372" t="s">
        <v>332</v>
      </c>
      <c r="AD30" s="373"/>
      <c r="AE30" s="373"/>
      <c r="AF30" s="373"/>
      <c r="AG30" s="373"/>
      <c r="AH30" s="373"/>
      <c r="AI30" s="373"/>
      <c r="AJ30" s="374"/>
      <c r="AK30" s="196" t="s">
        <v>0</v>
      </c>
      <c r="AL30" s="197"/>
      <c r="AM30" s="197"/>
      <c r="AN30" s="197" t="s">
        <v>25</v>
      </c>
      <c r="AO30" s="197"/>
      <c r="AP30" s="197" t="s">
        <v>279</v>
      </c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359"/>
      <c r="BD30" s="196" t="s">
        <v>25</v>
      </c>
      <c r="BE30" s="359"/>
      <c r="BF30" s="301">
        <f>BF10*SQRT(3)</f>
        <v>17.32050807568877</v>
      </c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302"/>
      <c r="BR30" s="302"/>
      <c r="BS30" s="303"/>
    </row>
    <row r="31" spans="1:71" ht="9" customHeight="1" thickBot="1">
      <c r="A31" s="45"/>
      <c r="C31" s="45"/>
      <c r="D31" s="45"/>
      <c r="E31" s="45"/>
      <c r="F31" s="45"/>
      <c r="G31" s="45"/>
      <c r="H31" s="371" t="s">
        <v>1</v>
      </c>
      <c r="I31" s="371"/>
      <c r="J31" s="371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X31" s="45"/>
      <c r="AC31" s="375"/>
      <c r="AD31" s="376"/>
      <c r="AE31" s="376"/>
      <c r="AF31" s="376"/>
      <c r="AG31" s="376"/>
      <c r="AH31" s="376"/>
      <c r="AI31" s="376"/>
      <c r="AJ31" s="377"/>
      <c r="AK31" s="198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360"/>
      <c r="BD31" s="198"/>
      <c r="BE31" s="360"/>
      <c r="BF31" s="304"/>
      <c r="BG31" s="305"/>
      <c r="BH31" s="305"/>
      <c r="BI31" s="305"/>
      <c r="BJ31" s="305"/>
      <c r="BK31" s="305"/>
      <c r="BL31" s="305"/>
      <c r="BM31" s="305"/>
      <c r="BN31" s="305"/>
      <c r="BO31" s="305"/>
      <c r="BP31" s="305"/>
      <c r="BQ31" s="305"/>
      <c r="BR31" s="305"/>
      <c r="BS31" s="306"/>
    </row>
    <row r="32" spans="1:71" ht="9" customHeight="1">
      <c r="A32" s="45"/>
      <c r="B32" s="45"/>
      <c r="C32" s="45"/>
      <c r="D32" s="476">
        <f>BF10</f>
        <v>10</v>
      </c>
      <c r="E32" s="477"/>
      <c r="F32" s="477"/>
      <c r="G32" s="477"/>
      <c r="H32" s="477"/>
      <c r="I32" s="477"/>
      <c r="J32" s="477"/>
      <c r="K32" s="477"/>
      <c r="L32" s="477"/>
      <c r="M32" s="477"/>
      <c r="N32" s="478"/>
      <c r="O32" s="45"/>
      <c r="P32" s="45"/>
      <c r="Q32" s="45"/>
      <c r="R32" s="45"/>
      <c r="S32" s="45"/>
      <c r="T32" s="45"/>
      <c r="U32" s="45"/>
      <c r="V32" s="45"/>
      <c r="W32" s="45"/>
      <c r="X32" s="45"/>
      <c r="AC32" s="375"/>
      <c r="AD32" s="376"/>
      <c r="AE32" s="376"/>
      <c r="AF32" s="376"/>
      <c r="AG32" s="376"/>
      <c r="AH32" s="376"/>
      <c r="AI32" s="376"/>
      <c r="AJ32" s="377"/>
      <c r="AK32" s="198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360"/>
      <c r="BD32" s="198"/>
      <c r="BE32" s="360"/>
      <c r="BF32" s="304"/>
      <c r="BG32" s="305"/>
      <c r="BH32" s="305"/>
      <c r="BI32" s="305"/>
      <c r="BJ32" s="305"/>
      <c r="BK32" s="305"/>
      <c r="BL32" s="305"/>
      <c r="BM32" s="305"/>
      <c r="BN32" s="305"/>
      <c r="BO32" s="305"/>
      <c r="BP32" s="305"/>
      <c r="BQ32" s="305"/>
      <c r="BR32" s="305"/>
      <c r="BS32" s="306"/>
    </row>
    <row r="33" spans="1:71" ht="9" customHeight="1" thickBot="1">
      <c r="A33" s="45"/>
      <c r="B33" s="45"/>
      <c r="C33" s="45"/>
      <c r="D33" s="479"/>
      <c r="E33" s="480"/>
      <c r="F33" s="480"/>
      <c r="G33" s="480"/>
      <c r="H33" s="480"/>
      <c r="I33" s="480"/>
      <c r="J33" s="480"/>
      <c r="K33" s="480"/>
      <c r="L33" s="480"/>
      <c r="M33" s="480"/>
      <c r="N33" s="481"/>
      <c r="O33" s="45"/>
      <c r="P33" s="45"/>
      <c r="Q33" s="45"/>
      <c r="R33" s="45"/>
      <c r="S33" s="45"/>
      <c r="T33" s="45"/>
      <c r="U33" s="45"/>
      <c r="V33" s="45"/>
      <c r="W33" s="45"/>
      <c r="X33" s="57"/>
      <c r="AC33" s="378"/>
      <c r="AD33" s="379"/>
      <c r="AE33" s="379"/>
      <c r="AF33" s="379"/>
      <c r="AG33" s="379"/>
      <c r="AH33" s="379"/>
      <c r="AI33" s="379"/>
      <c r="AJ33" s="380"/>
      <c r="AK33" s="200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361"/>
      <c r="BD33" s="200"/>
      <c r="BE33" s="361"/>
      <c r="BF33" s="307"/>
      <c r="BG33" s="30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8"/>
      <c r="BS33" s="309"/>
    </row>
    <row r="34" spans="1:24" ht="9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57"/>
      <c r="W34" s="57"/>
      <c r="X34" s="57"/>
    </row>
    <row r="35" spans="1:24" ht="9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57"/>
      <c r="W35" s="57"/>
      <c r="X35" s="57"/>
    </row>
    <row r="36" spans="1:6" ht="9" customHeight="1">
      <c r="A36" s="45"/>
      <c r="B36" s="45"/>
      <c r="C36" s="45"/>
      <c r="D36" s="45"/>
      <c r="E36" s="45"/>
      <c r="F36" s="45"/>
    </row>
    <row r="37" spans="1:6" ht="9" customHeight="1">
      <c r="A37" s="45"/>
      <c r="B37" s="45"/>
      <c r="C37" s="45"/>
      <c r="D37" s="45"/>
      <c r="E37" s="45"/>
      <c r="F37" s="45"/>
    </row>
    <row r="38" spans="1:6" ht="9" customHeight="1">
      <c r="A38" s="61"/>
      <c r="B38" s="61"/>
      <c r="C38" s="61"/>
      <c r="D38" s="61"/>
      <c r="E38" s="61"/>
      <c r="F38" s="61"/>
    </row>
    <row r="39" spans="1:6" ht="9" customHeight="1">
      <c r="A39" s="61"/>
      <c r="B39" s="61"/>
      <c r="C39" s="61"/>
      <c r="D39" s="61"/>
      <c r="E39" s="61"/>
      <c r="F39" s="61"/>
    </row>
    <row r="40" spans="1:6" ht="9" customHeight="1">
      <c r="A40" s="45"/>
      <c r="B40" s="45"/>
      <c r="C40" s="45"/>
      <c r="D40" s="45"/>
      <c r="E40" s="45"/>
      <c r="F40" s="45"/>
    </row>
    <row r="41" spans="1:6" ht="9" customHeight="1">
      <c r="A41" s="45"/>
      <c r="B41" s="45"/>
      <c r="C41" s="45"/>
      <c r="D41" s="45"/>
      <c r="E41" s="45"/>
      <c r="F41" s="45"/>
    </row>
    <row r="42" spans="1:6" ht="9" customHeight="1">
      <c r="A42" s="59"/>
      <c r="B42" s="59"/>
      <c r="C42" s="59"/>
      <c r="D42" s="59"/>
      <c r="E42" s="59"/>
      <c r="F42" s="59"/>
    </row>
    <row r="43" spans="1:6" ht="9" customHeight="1">
      <c r="A43" s="59"/>
      <c r="B43" s="59"/>
      <c r="C43" s="59"/>
      <c r="D43" s="59"/>
      <c r="E43" s="59"/>
      <c r="F43" s="59"/>
    </row>
    <row r="44" spans="1:6" ht="9" customHeight="1">
      <c r="A44" s="45"/>
      <c r="B44" s="45"/>
      <c r="C44" s="45"/>
      <c r="D44" s="45"/>
      <c r="E44" s="45"/>
      <c r="F44" s="45"/>
    </row>
    <row r="45" spans="1:6" ht="9" customHeight="1">
      <c r="A45" s="45"/>
      <c r="B45" s="45"/>
      <c r="C45" s="45"/>
      <c r="D45" s="45"/>
      <c r="E45" s="45"/>
      <c r="F45" s="45"/>
    </row>
    <row r="46" spans="1:6" ht="9" customHeight="1">
      <c r="A46" s="45"/>
      <c r="B46" s="45"/>
      <c r="C46" s="45"/>
      <c r="D46" s="45"/>
      <c r="E46" s="45"/>
      <c r="F46" s="45"/>
    </row>
    <row r="47" spans="1:6" ht="9" customHeight="1">
      <c r="A47" s="45"/>
      <c r="B47" s="45"/>
      <c r="C47" s="45"/>
      <c r="D47" s="45"/>
      <c r="E47" s="45"/>
      <c r="F47" s="45"/>
    </row>
    <row r="48" spans="1:6" ht="8.25" customHeight="1">
      <c r="A48" s="45"/>
      <c r="B48" s="45"/>
      <c r="C48" s="45"/>
      <c r="D48" s="45"/>
      <c r="E48" s="45"/>
      <c r="F48" s="45"/>
    </row>
    <row r="49" spans="1:6" ht="8.25" customHeight="1">
      <c r="A49" s="45"/>
      <c r="B49" s="45"/>
      <c r="C49" s="45"/>
      <c r="D49" s="45"/>
      <c r="E49" s="45"/>
      <c r="F49" s="45"/>
    </row>
    <row r="50" spans="1:6" ht="8.25" customHeight="1">
      <c r="A50" s="45"/>
      <c r="B50" s="45"/>
      <c r="C50" s="45"/>
      <c r="D50" s="45"/>
      <c r="E50" s="45"/>
      <c r="F50" s="45"/>
    </row>
    <row r="51" spans="1:6" ht="8.25" customHeight="1">
      <c r="A51" s="45"/>
      <c r="B51" s="45"/>
      <c r="C51" s="45"/>
      <c r="D51" s="45"/>
      <c r="E51" s="45"/>
      <c r="F51" s="45"/>
    </row>
    <row r="52" spans="1:6" ht="8.25" customHeight="1">
      <c r="A52" s="45"/>
      <c r="B52" s="45"/>
      <c r="C52" s="45"/>
      <c r="D52" s="45"/>
      <c r="E52" s="45"/>
      <c r="F52" s="45"/>
    </row>
    <row r="53" spans="1:6" ht="8.25" customHeight="1">
      <c r="A53" s="45"/>
      <c r="B53" s="45"/>
      <c r="C53" s="45"/>
      <c r="D53" s="45"/>
      <c r="E53" s="45"/>
      <c r="F53" s="45"/>
    </row>
    <row r="54" spans="1:6" ht="8.25" customHeight="1">
      <c r="A54" s="45"/>
      <c r="B54" s="45"/>
      <c r="C54" s="45"/>
      <c r="D54" s="45"/>
      <c r="E54" s="45"/>
      <c r="F54" s="45"/>
    </row>
    <row r="55" spans="1:6" ht="8.25" customHeight="1">
      <c r="A55" s="45"/>
      <c r="B55" s="45"/>
      <c r="C55" s="45"/>
      <c r="D55" s="45"/>
      <c r="E55" s="45"/>
      <c r="F55" s="45"/>
    </row>
    <row r="56" spans="1:6" ht="8.25" customHeight="1">
      <c r="A56" s="45"/>
      <c r="B56" s="45"/>
      <c r="C56" s="45"/>
      <c r="D56" s="45"/>
      <c r="E56" s="45"/>
      <c r="F56" s="45"/>
    </row>
    <row r="57" spans="1:6" ht="8.25" customHeight="1">
      <c r="A57" s="45"/>
      <c r="B57" s="45"/>
      <c r="C57" s="45"/>
      <c r="D57" s="45"/>
      <c r="E57" s="45"/>
      <c r="F57" s="45"/>
    </row>
    <row r="58" spans="1:6" ht="8.25" customHeight="1">
      <c r="A58" s="45"/>
      <c r="B58" s="45"/>
      <c r="C58" s="45"/>
      <c r="D58" s="45"/>
      <c r="E58" s="45"/>
      <c r="F58" s="45"/>
    </row>
    <row r="59" spans="1:6" ht="8.25" customHeight="1">
      <c r="A59" s="45"/>
      <c r="B59" s="45"/>
      <c r="C59" s="45"/>
      <c r="D59" s="45"/>
      <c r="E59" s="45"/>
      <c r="F59" s="45"/>
    </row>
    <row r="60" spans="1:6" ht="8.25" customHeight="1">
      <c r="A60" s="45"/>
      <c r="B60" s="45"/>
      <c r="C60" s="45"/>
      <c r="D60" s="45"/>
      <c r="E60" s="45"/>
      <c r="F60" s="45"/>
    </row>
    <row r="61" spans="1:21" ht="8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1:21" ht="8.2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</sheetData>
  <sheetProtection/>
  <mergeCells count="30">
    <mergeCell ref="AC15:AJ18"/>
    <mergeCell ref="AN15:AO18"/>
    <mergeCell ref="AP15:BC18"/>
    <mergeCell ref="BF25:BS28"/>
    <mergeCell ref="BF30:BS33"/>
    <mergeCell ref="AC30:AJ33"/>
    <mergeCell ref="BD25:BE28"/>
    <mergeCell ref="BD30:BE33"/>
    <mergeCell ref="AP30:BC33"/>
    <mergeCell ref="AP25:BC28"/>
    <mergeCell ref="D32:N33"/>
    <mergeCell ref="AK10:BC13"/>
    <mergeCell ref="AP20:BC23"/>
    <mergeCell ref="AK25:AM28"/>
    <mergeCell ref="AN25:AO28"/>
    <mergeCell ref="AK30:AM33"/>
    <mergeCell ref="AN30:AO33"/>
    <mergeCell ref="H31:J31"/>
    <mergeCell ref="AC20:AJ23"/>
    <mergeCell ref="AC25:AJ28"/>
    <mergeCell ref="A1:AE5"/>
    <mergeCell ref="BD15:BE18"/>
    <mergeCell ref="BF15:BS18"/>
    <mergeCell ref="AK20:AM23"/>
    <mergeCell ref="AK15:AM18"/>
    <mergeCell ref="AN20:AO23"/>
    <mergeCell ref="BD20:BE23"/>
    <mergeCell ref="BF10:BS13"/>
    <mergeCell ref="BF20:BS23"/>
    <mergeCell ref="BD10:BE13"/>
  </mergeCells>
  <printOptions/>
  <pageMargins left="0.787401575" right="0.787401575" top="0.984251969" bottom="0.984251969" header="0.4921259845" footer="0.4921259845"/>
  <pageSetup horizontalDpi="600" verticalDpi="600" orientation="landscape" paperSize="9" scale="12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3">
    <pageSetUpPr fitToPage="1"/>
  </sheetPr>
  <dimension ref="A1:BM64"/>
  <sheetViews>
    <sheetView showGridLines="0" zoomScalePageLayoutView="0" workbookViewId="0" topLeftCell="A1">
      <selection activeCell="Y34" sqref="Y34"/>
    </sheetView>
  </sheetViews>
  <sheetFormatPr defaultColWidth="1.7109375" defaultRowHeight="8.25" customHeight="1"/>
  <cols>
    <col min="1" max="16384" width="1.7109375" style="42" customWidth="1"/>
  </cols>
  <sheetData>
    <row r="1" spans="1:31" ht="9" customHeight="1">
      <c r="A1" s="185" t="s">
        <v>128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7"/>
    </row>
    <row r="2" spans="1:31" ht="9" customHeight="1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90"/>
    </row>
    <row r="3" spans="1:31" ht="9" customHeight="1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90"/>
    </row>
    <row r="4" spans="1:31" ht="9" customHeight="1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/>
    </row>
    <row r="5" spans="1:31" ht="9" customHeight="1" thickBot="1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3"/>
    </row>
    <row r="6" spans="1:21" ht="9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ht="9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21" ht="9" customHeight="1" thickBo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U8" s="45"/>
    </row>
    <row r="9" spans="1:65" ht="9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U9" s="45"/>
      <c r="W9" s="372" t="s">
        <v>329</v>
      </c>
      <c r="X9" s="373"/>
      <c r="Y9" s="373"/>
      <c r="Z9" s="373"/>
      <c r="AA9" s="373"/>
      <c r="AB9" s="373"/>
      <c r="AC9" s="373"/>
      <c r="AD9" s="374"/>
      <c r="AE9" s="196" t="s">
        <v>283</v>
      </c>
      <c r="AF9" s="197"/>
      <c r="AG9" s="197"/>
      <c r="AH9" s="197" t="s">
        <v>25</v>
      </c>
      <c r="AI9" s="197"/>
      <c r="AJ9" s="381" t="s">
        <v>282</v>
      </c>
      <c r="AK9" s="381"/>
      <c r="AL9" s="381"/>
      <c r="AM9" s="381"/>
      <c r="AN9" s="381"/>
      <c r="AO9" s="381"/>
      <c r="AP9" s="381"/>
      <c r="AQ9" s="381"/>
      <c r="AR9" s="381"/>
      <c r="AS9" s="381"/>
      <c r="AT9" s="381"/>
      <c r="AU9" s="381"/>
      <c r="AV9" s="381"/>
      <c r="AW9" s="381"/>
      <c r="AX9" s="196" t="s">
        <v>25</v>
      </c>
      <c r="AY9" s="359"/>
      <c r="AZ9" s="301">
        <f>2*((H32*H36)+(H34*H36)+(H32*H34))</f>
        <v>1400</v>
      </c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3"/>
    </row>
    <row r="10" spans="1:65" ht="9" customHeight="1" thickBo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U10" s="45"/>
      <c r="W10" s="375"/>
      <c r="X10" s="376"/>
      <c r="Y10" s="376"/>
      <c r="Z10" s="376"/>
      <c r="AA10" s="376"/>
      <c r="AB10" s="376"/>
      <c r="AC10" s="376"/>
      <c r="AD10" s="377"/>
      <c r="AE10" s="198"/>
      <c r="AF10" s="199"/>
      <c r="AG10" s="199"/>
      <c r="AH10" s="199"/>
      <c r="AI10" s="199"/>
      <c r="AJ10" s="382"/>
      <c r="AK10" s="382"/>
      <c r="AL10" s="382"/>
      <c r="AM10" s="382"/>
      <c r="AN10" s="382"/>
      <c r="AO10" s="382"/>
      <c r="AP10" s="382"/>
      <c r="AQ10" s="382"/>
      <c r="AR10" s="382"/>
      <c r="AS10" s="382"/>
      <c r="AT10" s="382"/>
      <c r="AU10" s="382"/>
      <c r="AV10" s="382"/>
      <c r="AW10" s="382"/>
      <c r="AX10" s="198"/>
      <c r="AY10" s="360"/>
      <c r="AZ10" s="304"/>
      <c r="BA10" s="305"/>
      <c r="BB10" s="305"/>
      <c r="BC10" s="305"/>
      <c r="BD10" s="305"/>
      <c r="BE10" s="305"/>
      <c r="BF10" s="305"/>
      <c r="BG10" s="305"/>
      <c r="BH10" s="305"/>
      <c r="BI10" s="305"/>
      <c r="BJ10" s="305"/>
      <c r="BK10" s="305"/>
      <c r="BL10" s="305"/>
      <c r="BM10" s="306"/>
    </row>
    <row r="11" spans="1:65" ht="9" customHeight="1">
      <c r="A11" s="45"/>
      <c r="B11" s="45"/>
      <c r="C11" s="45"/>
      <c r="D11" s="45"/>
      <c r="E11" s="45"/>
      <c r="F11" s="45"/>
      <c r="G11" s="45"/>
      <c r="H11" s="45"/>
      <c r="I11" s="45"/>
      <c r="J11" s="78"/>
      <c r="K11" s="79"/>
      <c r="L11" s="80"/>
      <c r="M11" s="80"/>
      <c r="N11" s="80"/>
      <c r="O11" s="80"/>
      <c r="P11" s="80"/>
      <c r="Q11" s="81"/>
      <c r="U11" s="45"/>
      <c r="W11" s="375"/>
      <c r="X11" s="376"/>
      <c r="Y11" s="376"/>
      <c r="Z11" s="376"/>
      <c r="AA11" s="376"/>
      <c r="AB11" s="376"/>
      <c r="AC11" s="376"/>
      <c r="AD11" s="377"/>
      <c r="AE11" s="198"/>
      <c r="AF11" s="199"/>
      <c r="AG11" s="199"/>
      <c r="AH11" s="199"/>
      <c r="AI11" s="199"/>
      <c r="AJ11" s="382"/>
      <c r="AK11" s="382"/>
      <c r="AL11" s="382"/>
      <c r="AM11" s="382"/>
      <c r="AN11" s="382"/>
      <c r="AO11" s="382"/>
      <c r="AP11" s="382"/>
      <c r="AQ11" s="382"/>
      <c r="AR11" s="382"/>
      <c r="AS11" s="382"/>
      <c r="AT11" s="382"/>
      <c r="AU11" s="382"/>
      <c r="AV11" s="382"/>
      <c r="AW11" s="382"/>
      <c r="AX11" s="198"/>
      <c r="AY11" s="360"/>
      <c r="AZ11" s="304"/>
      <c r="BA11" s="305"/>
      <c r="BB11" s="305"/>
      <c r="BC11" s="305"/>
      <c r="BD11" s="305"/>
      <c r="BE11" s="305"/>
      <c r="BF11" s="305"/>
      <c r="BG11" s="305"/>
      <c r="BH11" s="305"/>
      <c r="BI11" s="305"/>
      <c r="BJ11" s="305"/>
      <c r="BK11" s="305"/>
      <c r="BL11" s="305"/>
      <c r="BM11" s="306"/>
    </row>
    <row r="12" spans="1:65" ht="9" customHeight="1" thickBot="1">
      <c r="A12" s="45"/>
      <c r="B12" s="45"/>
      <c r="C12" s="45"/>
      <c r="D12" s="45"/>
      <c r="E12" s="45"/>
      <c r="F12" s="45"/>
      <c r="G12" s="45"/>
      <c r="H12" s="45"/>
      <c r="I12" s="78"/>
      <c r="J12" s="45"/>
      <c r="K12" s="82"/>
      <c r="L12" s="45"/>
      <c r="M12" s="45"/>
      <c r="N12" s="45"/>
      <c r="O12" s="45"/>
      <c r="P12" s="78"/>
      <c r="Q12" s="83"/>
      <c r="U12" s="45"/>
      <c r="W12" s="378"/>
      <c r="X12" s="379"/>
      <c r="Y12" s="379"/>
      <c r="Z12" s="379"/>
      <c r="AA12" s="379"/>
      <c r="AB12" s="379"/>
      <c r="AC12" s="379"/>
      <c r="AD12" s="380"/>
      <c r="AE12" s="200"/>
      <c r="AF12" s="201"/>
      <c r="AG12" s="201"/>
      <c r="AH12" s="201"/>
      <c r="AI12" s="201"/>
      <c r="AJ12" s="383"/>
      <c r="AK12" s="383"/>
      <c r="AL12" s="383"/>
      <c r="AM12" s="383"/>
      <c r="AN12" s="383"/>
      <c r="AO12" s="383"/>
      <c r="AP12" s="383"/>
      <c r="AQ12" s="383"/>
      <c r="AR12" s="383"/>
      <c r="AS12" s="383"/>
      <c r="AT12" s="383"/>
      <c r="AU12" s="383"/>
      <c r="AV12" s="383"/>
      <c r="AW12" s="383"/>
      <c r="AX12" s="200"/>
      <c r="AY12" s="361"/>
      <c r="AZ12" s="307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9"/>
    </row>
    <row r="13" spans="1:65" ht="9" customHeight="1" thickBot="1">
      <c r="A13" s="45"/>
      <c r="B13" s="45"/>
      <c r="C13" s="45"/>
      <c r="D13" s="45"/>
      <c r="E13" s="45"/>
      <c r="F13" s="45"/>
      <c r="G13" s="45"/>
      <c r="H13" s="85"/>
      <c r="I13" s="86"/>
      <c r="J13" s="86"/>
      <c r="K13" s="87"/>
      <c r="L13" s="86"/>
      <c r="M13" s="45"/>
      <c r="N13" s="45"/>
      <c r="O13" s="78"/>
      <c r="P13" s="45"/>
      <c r="Q13" s="83"/>
      <c r="U13" s="45"/>
      <c r="AE13" s="72"/>
      <c r="AF13" s="72"/>
      <c r="AG13" s="72"/>
      <c r="AH13" s="72"/>
      <c r="AI13" s="72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2"/>
      <c r="AY13" s="72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</row>
    <row r="14" spans="1:65" ht="9" customHeight="1">
      <c r="A14" s="45"/>
      <c r="B14" s="45"/>
      <c r="C14" s="45"/>
      <c r="D14" s="45"/>
      <c r="E14" s="45"/>
      <c r="F14" s="45"/>
      <c r="G14" s="45"/>
      <c r="H14" s="88"/>
      <c r="I14" s="45"/>
      <c r="J14" s="45"/>
      <c r="K14" s="82"/>
      <c r="L14" s="45"/>
      <c r="M14" s="80"/>
      <c r="N14" s="89"/>
      <c r="O14" s="45"/>
      <c r="P14" s="45"/>
      <c r="Q14" s="83"/>
      <c r="U14" s="45"/>
      <c r="W14" s="372" t="s">
        <v>330</v>
      </c>
      <c r="X14" s="373"/>
      <c r="Y14" s="373"/>
      <c r="Z14" s="373"/>
      <c r="AA14" s="373"/>
      <c r="AB14" s="373"/>
      <c r="AC14" s="373"/>
      <c r="AD14" s="374"/>
      <c r="AE14" s="196" t="s">
        <v>286</v>
      </c>
      <c r="AF14" s="197"/>
      <c r="AG14" s="197"/>
      <c r="AH14" s="197" t="s">
        <v>25</v>
      </c>
      <c r="AI14" s="197"/>
      <c r="AJ14" s="381" t="s">
        <v>287</v>
      </c>
      <c r="AK14" s="381"/>
      <c r="AL14" s="381"/>
      <c r="AM14" s="381"/>
      <c r="AN14" s="381"/>
      <c r="AO14" s="381"/>
      <c r="AP14" s="381"/>
      <c r="AQ14" s="381"/>
      <c r="AR14" s="381"/>
      <c r="AS14" s="381"/>
      <c r="AT14" s="381"/>
      <c r="AU14" s="381"/>
      <c r="AV14" s="381"/>
      <c r="AW14" s="381"/>
      <c r="AX14" s="196" t="s">
        <v>25</v>
      </c>
      <c r="AY14" s="359"/>
      <c r="AZ14" s="301">
        <f>H32*H34</f>
        <v>300</v>
      </c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3"/>
    </row>
    <row r="15" spans="1:65" ht="9" customHeight="1">
      <c r="A15" s="45"/>
      <c r="B15" s="45"/>
      <c r="C15" s="45"/>
      <c r="D15" s="45"/>
      <c r="E15" s="45"/>
      <c r="F15" s="45"/>
      <c r="G15" s="45"/>
      <c r="H15" s="88"/>
      <c r="I15" s="45"/>
      <c r="J15" s="45"/>
      <c r="K15" s="82"/>
      <c r="L15" s="45"/>
      <c r="M15" s="53"/>
      <c r="N15" s="83"/>
      <c r="O15" s="45"/>
      <c r="P15" s="45"/>
      <c r="Q15" s="83"/>
      <c r="U15" s="45"/>
      <c r="W15" s="375"/>
      <c r="X15" s="376"/>
      <c r="Y15" s="376"/>
      <c r="Z15" s="376"/>
      <c r="AA15" s="376"/>
      <c r="AB15" s="376"/>
      <c r="AC15" s="376"/>
      <c r="AD15" s="377"/>
      <c r="AE15" s="198"/>
      <c r="AF15" s="199"/>
      <c r="AG15" s="199"/>
      <c r="AH15" s="199"/>
      <c r="AI15" s="199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198"/>
      <c r="AY15" s="360"/>
      <c r="AZ15" s="304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6"/>
    </row>
    <row r="16" spans="1:65" ht="9" customHeight="1">
      <c r="A16" s="45"/>
      <c r="B16" s="45"/>
      <c r="C16" s="45"/>
      <c r="D16" s="45"/>
      <c r="E16" s="45"/>
      <c r="F16" s="45"/>
      <c r="G16" s="45"/>
      <c r="H16" s="88"/>
      <c r="I16" s="45"/>
      <c r="J16" s="45"/>
      <c r="K16" s="82"/>
      <c r="L16" s="45"/>
      <c r="M16" s="53"/>
      <c r="N16" s="83"/>
      <c r="O16" s="45"/>
      <c r="P16" s="45"/>
      <c r="Q16" s="83"/>
      <c r="U16" s="45"/>
      <c r="W16" s="375"/>
      <c r="X16" s="376"/>
      <c r="Y16" s="376"/>
      <c r="Z16" s="376"/>
      <c r="AA16" s="376"/>
      <c r="AB16" s="376"/>
      <c r="AC16" s="376"/>
      <c r="AD16" s="377"/>
      <c r="AE16" s="198"/>
      <c r="AF16" s="199"/>
      <c r="AG16" s="199"/>
      <c r="AH16" s="199"/>
      <c r="AI16" s="199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198"/>
      <c r="AY16" s="360"/>
      <c r="AZ16" s="304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/>
      <c r="BM16" s="306"/>
    </row>
    <row r="17" spans="1:65" ht="9" customHeight="1" thickBot="1">
      <c r="A17" s="45"/>
      <c r="B17" s="45"/>
      <c r="C17" s="45"/>
      <c r="D17" s="45"/>
      <c r="E17" s="45"/>
      <c r="F17" s="45"/>
      <c r="G17" s="45"/>
      <c r="H17" s="88"/>
      <c r="I17" s="45"/>
      <c r="J17" s="45"/>
      <c r="K17" s="82"/>
      <c r="L17" s="53"/>
      <c r="M17" s="53"/>
      <c r="N17" s="83"/>
      <c r="O17" s="53"/>
      <c r="P17" s="53"/>
      <c r="Q17" s="54"/>
      <c r="U17" s="45"/>
      <c r="W17" s="378"/>
      <c r="X17" s="379"/>
      <c r="Y17" s="379"/>
      <c r="Z17" s="379"/>
      <c r="AA17" s="379"/>
      <c r="AB17" s="379"/>
      <c r="AC17" s="379"/>
      <c r="AD17" s="380"/>
      <c r="AE17" s="200"/>
      <c r="AF17" s="201"/>
      <c r="AG17" s="201"/>
      <c r="AH17" s="201"/>
      <c r="AI17" s="201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  <c r="AT17" s="383"/>
      <c r="AU17" s="383"/>
      <c r="AV17" s="383"/>
      <c r="AW17" s="383"/>
      <c r="AX17" s="200"/>
      <c r="AY17" s="361"/>
      <c r="AZ17" s="307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9"/>
    </row>
    <row r="18" spans="1:65" ht="9" customHeight="1" thickBot="1">
      <c r="A18" s="45"/>
      <c r="B18" s="45"/>
      <c r="C18" s="45"/>
      <c r="D18" s="45"/>
      <c r="E18" s="45"/>
      <c r="F18" s="45"/>
      <c r="G18" s="45"/>
      <c r="H18" s="88"/>
      <c r="I18" s="45"/>
      <c r="J18" s="45"/>
      <c r="K18" s="82"/>
      <c r="L18" s="45"/>
      <c r="M18" s="53"/>
      <c r="N18" s="83"/>
      <c r="O18" s="53"/>
      <c r="P18" s="53"/>
      <c r="Q18" s="54"/>
      <c r="U18" s="45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</row>
    <row r="19" spans="1:65" ht="9" customHeight="1">
      <c r="A19" s="45"/>
      <c r="B19" s="45"/>
      <c r="C19" s="45"/>
      <c r="D19" s="45"/>
      <c r="E19" s="45"/>
      <c r="F19" s="45"/>
      <c r="G19" s="45"/>
      <c r="H19" s="88"/>
      <c r="I19" s="45"/>
      <c r="J19" s="45"/>
      <c r="K19" s="82"/>
      <c r="L19" s="45"/>
      <c r="M19" s="53"/>
      <c r="N19" s="83"/>
      <c r="O19" s="53"/>
      <c r="P19" s="53"/>
      <c r="Q19" s="54"/>
      <c r="U19" s="45"/>
      <c r="W19" s="372" t="s">
        <v>331</v>
      </c>
      <c r="X19" s="373"/>
      <c r="Y19" s="373"/>
      <c r="Z19" s="373"/>
      <c r="AA19" s="373"/>
      <c r="AB19" s="373"/>
      <c r="AC19" s="373"/>
      <c r="AD19" s="374"/>
      <c r="AE19" s="196" t="s">
        <v>146</v>
      </c>
      <c r="AF19" s="197"/>
      <c r="AG19" s="197"/>
      <c r="AH19" s="197" t="s">
        <v>25</v>
      </c>
      <c r="AI19" s="197"/>
      <c r="AJ19" s="197" t="s">
        <v>224</v>
      </c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359"/>
      <c r="AX19" s="196" t="s">
        <v>25</v>
      </c>
      <c r="AY19" s="359"/>
      <c r="AZ19" s="301">
        <f>H32*H34*H36</f>
        <v>3000</v>
      </c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3"/>
    </row>
    <row r="20" spans="1:65" ht="9" customHeight="1">
      <c r="A20" s="45"/>
      <c r="B20" s="45"/>
      <c r="C20" s="45"/>
      <c r="D20" s="45"/>
      <c r="E20" s="45"/>
      <c r="F20" s="45"/>
      <c r="G20" s="45"/>
      <c r="H20" s="88"/>
      <c r="I20" s="45"/>
      <c r="J20" s="172"/>
      <c r="K20" s="82"/>
      <c r="L20" s="45"/>
      <c r="M20" s="53"/>
      <c r="N20" s="83"/>
      <c r="O20" s="53"/>
      <c r="P20" s="53"/>
      <c r="Q20" s="54"/>
      <c r="S20" s="53"/>
      <c r="T20" s="53"/>
      <c r="U20" s="45"/>
      <c r="W20" s="375"/>
      <c r="X20" s="376"/>
      <c r="Y20" s="376"/>
      <c r="Z20" s="376"/>
      <c r="AA20" s="376"/>
      <c r="AB20" s="376"/>
      <c r="AC20" s="376"/>
      <c r="AD20" s="377"/>
      <c r="AE20" s="198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360"/>
      <c r="AX20" s="198"/>
      <c r="AY20" s="360"/>
      <c r="AZ20" s="304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/>
      <c r="BM20" s="306"/>
    </row>
    <row r="21" spans="1:65" ht="9" customHeight="1">
      <c r="A21" s="45"/>
      <c r="B21" s="45"/>
      <c r="C21" s="45"/>
      <c r="D21" s="45"/>
      <c r="E21" s="45"/>
      <c r="F21" s="45"/>
      <c r="G21" s="45"/>
      <c r="H21" s="88"/>
      <c r="I21" s="45"/>
      <c r="J21" s="45"/>
      <c r="K21" s="82"/>
      <c r="L21" s="45"/>
      <c r="M21" s="53"/>
      <c r="N21" s="83"/>
      <c r="O21" s="53"/>
      <c r="P21" s="53"/>
      <c r="Q21" s="54"/>
      <c r="S21" s="45"/>
      <c r="T21" s="45"/>
      <c r="U21" s="45"/>
      <c r="W21" s="375"/>
      <c r="X21" s="376"/>
      <c r="Y21" s="376"/>
      <c r="Z21" s="376"/>
      <c r="AA21" s="376"/>
      <c r="AB21" s="376"/>
      <c r="AC21" s="376"/>
      <c r="AD21" s="377"/>
      <c r="AE21" s="198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360"/>
      <c r="AX21" s="198"/>
      <c r="AY21" s="360"/>
      <c r="AZ21" s="304"/>
      <c r="BA21" s="305"/>
      <c r="BB21" s="305"/>
      <c r="BC21" s="305"/>
      <c r="BD21" s="305"/>
      <c r="BE21" s="305"/>
      <c r="BF21" s="305"/>
      <c r="BG21" s="305"/>
      <c r="BH21" s="305"/>
      <c r="BI21" s="305"/>
      <c r="BJ21" s="305"/>
      <c r="BK21" s="305"/>
      <c r="BL21" s="305"/>
      <c r="BM21" s="306"/>
    </row>
    <row r="22" spans="1:65" ht="9" customHeight="1" thickBot="1">
      <c r="A22" s="45"/>
      <c r="B22" s="45"/>
      <c r="C22" s="45"/>
      <c r="D22" s="45"/>
      <c r="E22" s="45"/>
      <c r="F22" s="45"/>
      <c r="G22" s="45"/>
      <c r="H22" s="88"/>
      <c r="I22" s="45"/>
      <c r="J22" s="45"/>
      <c r="K22" s="82"/>
      <c r="L22" s="45"/>
      <c r="M22" s="45"/>
      <c r="N22" s="83"/>
      <c r="O22" s="53"/>
      <c r="P22" s="45"/>
      <c r="Q22" s="54"/>
      <c r="S22" s="45"/>
      <c r="T22" s="45"/>
      <c r="U22" s="45"/>
      <c r="W22" s="378"/>
      <c r="X22" s="379"/>
      <c r="Y22" s="379"/>
      <c r="Z22" s="379"/>
      <c r="AA22" s="379"/>
      <c r="AB22" s="379"/>
      <c r="AC22" s="379"/>
      <c r="AD22" s="380"/>
      <c r="AE22" s="200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361"/>
      <c r="AX22" s="200"/>
      <c r="AY22" s="361"/>
      <c r="AZ22" s="307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9"/>
    </row>
    <row r="23" spans="1:65" ht="9" customHeight="1" thickBot="1">
      <c r="A23" s="45"/>
      <c r="B23" s="45"/>
      <c r="C23" s="45"/>
      <c r="D23" s="45"/>
      <c r="E23" s="45"/>
      <c r="F23" s="45"/>
      <c r="G23" s="45"/>
      <c r="H23" s="88"/>
      <c r="I23" s="45"/>
      <c r="J23" s="45"/>
      <c r="K23" s="90"/>
      <c r="L23" s="91"/>
      <c r="M23" s="91"/>
      <c r="N23" s="92"/>
      <c r="O23" s="93"/>
      <c r="P23" s="91"/>
      <c r="Q23" s="94"/>
      <c r="S23" s="45"/>
      <c r="T23" s="45"/>
      <c r="U23" s="45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</row>
    <row r="24" spans="1:65" ht="9" customHeight="1">
      <c r="A24" s="45"/>
      <c r="B24" s="45"/>
      <c r="C24" s="45"/>
      <c r="D24" s="45"/>
      <c r="E24" s="45"/>
      <c r="F24" s="45"/>
      <c r="G24" s="45"/>
      <c r="H24" s="88"/>
      <c r="I24" s="45"/>
      <c r="J24" s="95"/>
      <c r="K24" s="45"/>
      <c r="L24" s="45"/>
      <c r="M24" s="45"/>
      <c r="N24" s="83"/>
      <c r="O24" s="45"/>
      <c r="P24" s="45"/>
      <c r="Q24" s="78"/>
      <c r="R24" s="45"/>
      <c r="S24" s="45"/>
      <c r="T24" s="45"/>
      <c r="U24" s="45"/>
      <c r="W24" s="372" t="s">
        <v>332</v>
      </c>
      <c r="X24" s="373"/>
      <c r="Y24" s="373"/>
      <c r="Z24" s="373"/>
      <c r="AA24" s="373"/>
      <c r="AB24" s="373"/>
      <c r="AC24" s="373"/>
      <c r="AD24" s="374"/>
      <c r="AE24" s="196" t="s">
        <v>0</v>
      </c>
      <c r="AF24" s="197"/>
      <c r="AG24" s="197"/>
      <c r="AH24" s="197" t="s">
        <v>25</v>
      </c>
      <c r="AI24" s="197"/>
      <c r="AJ24" s="197" t="s">
        <v>284</v>
      </c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359"/>
      <c r="AX24" s="196" t="s">
        <v>25</v>
      </c>
      <c r="AY24" s="359"/>
      <c r="AZ24" s="301">
        <f>SQRT((H32*H32)+(H34*H34)+(H36*H36))</f>
        <v>33.166247903554</v>
      </c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3"/>
    </row>
    <row r="25" spans="1:65" ht="9" customHeight="1">
      <c r="A25" s="45"/>
      <c r="B25" s="45"/>
      <c r="C25" s="45"/>
      <c r="D25" s="45"/>
      <c r="E25" s="45"/>
      <c r="F25" s="45"/>
      <c r="G25" s="45"/>
      <c r="H25" s="88"/>
      <c r="I25" s="95"/>
      <c r="J25" s="45"/>
      <c r="K25" s="45"/>
      <c r="L25" s="45"/>
      <c r="M25" s="45"/>
      <c r="N25" s="83"/>
      <c r="O25" s="45"/>
      <c r="P25" s="78"/>
      <c r="Q25" s="45"/>
      <c r="R25" s="45"/>
      <c r="S25" s="45"/>
      <c r="T25" s="45"/>
      <c r="U25" s="45"/>
      <c r="W25" s="375"/>
      <c r="X25" s="376"/>
      <c r="Y25" s="376"/>
      <c r="Z25" s="376"/>
      <c r="AA25" s="376"/>
      <c r="AB25" s="376"/>
      <c r="AC25" s="376"/>
      <c r="AD25" s="377"/>
      <c r="AE25" s="198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360"/>
      <c r="AX25" s="198"/>
      <c r="AY25" s="360"/>
      <c r="AZ25" s="304"/>
      <c r="BA25" s="305"/>
      <c r="BB25" s="305"/>
      <c r="BC25" s="305"/>
      <c r="BD25" s="305"/>
      <c r="BE25" s="305"/>
      <c r="BF25" s="305"/>
      <c r="BG25" s="305"/>
      <c r="BH25" s="305"/>
      <c r="BI25" s="305"/>
      <c r="BJ25" s="305"/>
      <c r="BK25" s="305"/>
      <c r="BL25" s="305"/>
      <c r="BM25" s="306"/>
    </row>
    <row r="26" spans="1:65" ht="9" customHeight="1" thickBot="1">
      <c r="A26" s="45"/>
      <c r="B26" s="45"/>
      <c r="C26" s="45"/>
      <c r="D26" s="45"/>
      <c r="E26" s="45"/>
      <c r="F26" s="45"/>
      <c r="G26" s="45"/>
      <c r="H26" s="96"/>
      <c r="I26" s="86"/>
      <c r="J26" s="86"/>
      <c r="K26" s="86"/>
      <c r="L26" s="86"/>
      <c r="M26" s="86"/>
      <c r="N26" s="97"/>
      <c r="O26" s="78"/>
      <c r="P26" s="45"/>
      <c r="Q26" s="45"/>
      <c r="R26" s="45"/>
      <c r="S26" s="45"/>
      <c r="T26" s="45"/>
      <c r="U26" s="45"/>
      <c r="W26" s="375"/>
      <c r="X26" s="376"/>
      <c r="Y26" s="376"/>
      <c r="Z26" s="376"/>
      <c r="AA26" s="376"/>
      <c r="AB26" s="376"/>
      <c r="AC26" s="376"/>
      <c r="AD26" s="377"/>
      <c r="AE26" s="198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360"/>
      <c r="AX26" s="198"/>
      <c r="AY26" s="360"/>
      <c r="AZ26" s="304"/>
      <c r="BA26" s="305"/>
      <c r="BB26" s="305"/>
      <c r="BC26" s="305"/>
      <c r="BD26" s="305"/>
      <c r="BE26" s="305"/>
      <c r="BF26" s="305"/>
      <c r="BG26" s="305"/>
      <c r="BH26" s="305"/>
      <c r="BI26" s="305"/>
      <c r="BJ26" s="305"/>
      <c r="BK26" s="305"/>
      <c r="BL26" s="305"/>
      <c r="BM26" s="306"/>
    </row>
    <row r="27" spans="1:65" ht="9" customHeight="1" thickBo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W27" s="378"/>
      <c r="X27" s="379"/>
      <c r="Y27" s="379"/>
      <c r="Z27" s="379"/>
      <c r="AA27" s="379"/>
      <c r="AB27" s="379"/>
      <c r="AC27" s="379"/>
      <c r="AD27" s="380"/>
      <c r="AE27" s="200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361"/>
      <c r="AX27" s="200"/>
      <c r="AY27" s="361"/>
      <c r="AZ27" s="307"/>
      <c r="BA27" s="308"/>
      <c r="BB27" s="308"/>
      <c r="BC27" s="308"/>
      <c r="BD27" s="308"/>
      <c r="BE27" s="308"/>
      <c r="BF27" s="308"/>
      <c r="BG27" s="308"/>
      <c r="BH27" s="308"/>
      <c r="BI27" s="308"/>
      <c r="BJ27" s="308"/>
      <c r="BK27" s="308"/>
      <c r="BL27" s="308"/>
      <c r="BM27" s="309"/>
    </row>
    <row r="28" spans="1:65" ht="9" customHeight="1" thickBo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X28" s="45"/>
      <c r="Y28" s="45"/>
      <c r="Z28" s="45"/>
      <c r="AA28" s="45"/>
      <c r="AB28" s="45"/>
      <c r="AC28" s="45"/>
      <c r="AD28" s="45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</row>
    <row r="29" spans="1:65" ht="9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X29" s="45"/>
      <c r="Y29" s="45"/>
      <c r="Z29" s="45"/>
      <c r="AA29" s="45"/>
      <c r="AB29" s="45"/>
      <c r="AC29" s="45"/>
      <c r="AD29" s="45"/>
      <c r="AE29" s="196" t="s">
        <v>7</v>
      </c>
      <c r="AF29" s="197"/>
      <c r="AG29" s="197"/>
      <c r="AH29" s="197" t="s">
        <v>25</v>
      </c>
      <c r="AI29" s="197"/>
      <c r="AJ29" s="197" t="s">
        <v>285</v>
      </c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359"/>
      <c r="AX29" s="196" t="s">
        <v>25</v>
      </c>
      <c r="AY29" s="359"/>
      <c r="AZ29" s="301">
        <f>AZ19/AZ14</f>
        <v>10</v>
      </c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303"/>
    </row>
    <row r="30" spans="1:65" ht="9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198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360"/>
      <c r="AX30" s="198"/>
      <c r="AY30" s="360"/>
      <c r="AZ30" s="304"/>
      <c r="BA30" s="305"/>
      <c r="BB30" s="305"/>
      <c r="BC30" s="305"/>
      <c r="BD30" s="305"/>
      <c r="BE30" s="305"/>
      <c r="BF30" s="305"/>
      <c r="BG30" s="305"/>
      <c r="BH30" s="305"/>
      <c r="BI30" s="305"/>
      <c r="BJ30" s="305"/>
      <c r="BK30" s="305"/>
      <c r="BL30" s="305"/>
      <c r="BM30" s="306"/>
    </row>
    <row r="31" spans="1:65" ht="9" customHeight="1" thickBo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57"/>
      <c r="Y31" s="57"/>
      <c r="Z31" s="57"/>
      <c r="AA31" s="57"/>
      <c r="AB31" s="57"/>
      <c r="AC31" s="57"/>
      <c r="AD31" s="57"/>
      <c r="AE31" s="198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360"/>
      <c r="AX31" s="198"/>
      <c r="AY31" s="360"/>
      <c r="AZ31" s="304"/>
      <c r="BA31" s="305"/>
      <c r="BB31" s="305"/>
      <c r="BC31" s="305"/>
      <c r="BD31" s="305"/>
      <c r="BE31" s="305"/>
      <c r="BF31" s="305"/>
      <c r="BG31" s="305"/>
      <c r="BH31" s="305"/>
      <c r="BI31" s="305"/>
      <c r="BJ31" s="305"/>
      <c r="BK31" s="305"/>
      <c r="BL31" s="305"/>
      <c r="BM31" s="306"/>
    </row>
    <row r="32" spans="1:65" ht="9" customHeight="1" thickBot="1">
      <c r="A32" s="45"/>
      <c r="B32" s="45"/>
      <c r="C32" s="45"/>
      <c r="D32" s="45"/>
      <c r="E32" s="45"/>
      <c r="F32" s="282" t="s">
        <v>1</v>
      </c>
      <c r="G32" s="283"/>
      <c r="H32" s="286">
        <v>30</v>
      </c>
      <c r="I32" s="287"/>
      <c r="J32" s="287"/>
      <c r="K32" s="287"/>
      <c r="L32" s="287"/>
      <c r="M32" s="287"/>
      <c r="N32" s="287"/>
      <c r="O32" s="287"/>
      <c r="P32" s="288"/>
      <c r="R32" s="45"/>
      <c r="S32" s="45"/>
      <c r="T32" s="45"/>
      <c r="U32" s="45"/>
      <c r="V32" s="45"/>
      <c r="W32" s="45"/>
      <c r="X32" s="57"/>
      <c r="Y32" s="57"/>
      <c r="Z32" s="57"/>
      <c r="AA32" s="57"/>
      <c r="AB32" s="57"/>
      <c r="AC32" s="57"/>
      <c r="AD32" s="57"/>
      <c r="AE32" s="200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361"/>
      <c r="AX32" s="200"/>
      <c r="AY32" s="361"/>
      <c r="AZ32" s="307"/>
      <c r="BA32" s="308"/>
      <c r="BB32" s="308"/>
      <c r="BC32" s="308"/>
      <c r="BD32" s="308"/>
      <c r="BE32" s="308"/>
      <c r="BF32" s="308"/>
      <c r="BG32" s="308"/>
      <c r="BH32" s="308"/>
      <c r="BI32" s="308"/>
      <c r="BJ32" s="308"/>
      <c r="BK32" s="308"/>
      <c r="BL32" s="308"/>
      <c r="BM32" s="309"/>
    </row>
    <row r="33" spans="1:65" ht="9" customHeight="1" thickBot="1">
      <c r="A33" s="45"/>
      <c r="B33" s="45"/>
      <c r="C33" s="45"/>
      <c r="D33" s="45"/>
      <c r="E33" s="45"/>
      <c r="F33" s="284"/>
      <c r="G33" s="285"/>
      <c r="H33" s="289"/>
      <c r="I33" s="290"/>
      <c r="J33" s="290"/>
      <c r="K33" s="290"/>
      <c r="L33" s="290"/>
      <c r="M33" s="290"/>
      <c r="N33" s="290"/>
      <c r="O33" s="290"/>
      <c r="P33" s="291"/>
      <c r="R33" s="45"/>
      <c r="S33" s="45"/>
      <c r="T33" s="45"/>
      <c r="U33" s="45"/>
      <c r="V33" s="57"/>
      <c r="W33" s="57"/>
      <c r="X33" s="57"/>
      <c r="Y33" s="57"/>
      <c r="Z33" s="57"/>
      <c r="AA33" s="57"/>
      <c r="AB33" s="57"/>
      <c r="AC33" s="57"/>
      <c r="AD33" s="57"/>
      <c r="AE33" s="45"/>
      <c r="AF33" s="45"/>
      <c r="AG33" s="45"/>
      <c r="AH33" s="45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</row>
    <row r="34" spans="1:65" ht="9" customHeight="1">
      <c r="A34" s="45"/>
      <c r="B34" s="45"/>
      <c r="C34" s="45"/>
      <c r="D34" s="45"/>
      <c r="E34" s="45"/>
      <c r="F34" s="282" t="s">
        <v>14</v>
      </c>
      <c r="G34" s="283"/>
      <c r="H34" s="286">
        <v>10</v>
      </c>
      <c r="I34" s="287"/>
      <c r="J34" s="287"/>
      <c r="K34" s="287"/>
      <c r="L34" s="287"/>
      <c r="M34" s="287"/>
      <c r="N34" s="287"/>
      <c r="O34" s="287"/>
      <c r="P34" s="288"/>
      <c r="R34" s="45"/>
      <c r="S34" s="45"/>
      <c r="T34" s="45"/>
      <c r="U34" s="45"/>
      <c r="V34" s="57"/>
      <c r="W34" s="57"/>
      <c r="X34" s="57"/>
      <c r="Y34" s="57"/>
      <c r="Z34" s="57"/>
      <c r="AA34" s="57"/>
      <c r="AB34" s="57"/>
      <c r="AC34" s="45"/>
      <c r="AD34" s="45"/>
      <c r="AE34" s="196" t="s">
        <v>1</v>
      </c>
      <c r="AF34" s="197"/>
      <c r="AG34" s="197"/>
      <c r="AH34" s="197" t="s">
        <v>25</v>
      </c>
      <c r="AI34" s="197"/>
      <c r="AJ34" s="197" t="s">
        <v>280</v>
      </c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359"/>
      <c r="AX34" s="196" t="s">
        <v>25</v>
      </c>
      <c r="AY34" s="359"/>
      <c r="AZ34" s="301">
        <f>AZ19/(H34*H36)</f>
        <v>30</v>
      </c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  <c r="BK34" s="302"/>
      <c r="BL34" s="302"/>
      <c r="BM34" s="303"/>
    </row>
    <row r="35" spans="1:65" ht="9" customHeight="1" thickBot="1">
      <c r="A35" s="45"/>
      <c r="B35" s="45"/>
      <c r="C35" s="45"/>
      <c r="D35" s="45"/>
      <c r="E35" s="45"/>
      <c r="F35" s="284"/>
      <c r="G35" s="285"/>
      <c r="H35" s="289"/>
      <c r="I35" s="290"/>
      <c r="J35" s="290"/>
      <c r="K35" s="290"/>
      <c r="L35" s="290"/>
      <c r="M35" s="290"/>
      <c r="N35" s="290"/>
      <c r="O35" s="290"/>
      <c r="P35" s="291"/>
      <c r="R35" s="45"/>
      <c r="S35" s="45"/>
      <c r="T35" s="45"/>
      <c r="U35" s="45"/>
      <c r="V35" s="57"/>
      <c r="W35" s="57"/>
      <c r="X35" s="57"/>
      <c r="Y35" s="57"/>
      <c r="Z35" s="57"/>
      <c r="AA35" s="57"/>
      <c r="AB35" s="57"/>
      <c r="AC35" s="45"/>
      <c r="AD35" s="45"/>
      <c r="AE35" s="198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360"/>
      <c r="AX35" s="198"/>
      <c r="AY35" s="360"/>
      <c r="AZ35" s="304"/>
      <c r="BA35" s="305"/>
      <c r="BB35" s="305"/>
      <c r="BC35" s="305"/>
      <c r="BD35" s="305"/>
      <c r="BE35" s="305"/>
      <c r="BF35" s="305"/>
      <c r="BG35" s="305"/>
      <c r="BH35" s="305"/>
      <c r="BI35" s="305"/>
      <c r="BJ35" s="305"/>
      <c r="BK35" s="305"/>
      <c r="BL35" s="305"/>
      <c r="BM35" s="306"/>
    </row>
    <row r="36" spans="1:65" ht="9" customHeight="1">
      <c r="A36" s="45"/>
      <c r="B36" s="45"/>
      <c r="C36" s="45"/>
      <c r="D36" s="45"/>
      <c r="E36" s="45"/>
      <c r="F36" s="282" t="s">
        <v>7</v>
      </c>
      <c r="G36" s="283"/>
      <c r="H36" s="286">
        <v>10</v>
      </c>
      <c r="I36" s="287"/>
      <c r="J36" s="287"/>
      <c r="K36" s="287"/>
      <c r="L36" s="287"/>
      <c r="M36" s="287"/>
      <c r="N36" s="287"/>
      <c r="O36" s="287"/>
      <c r="P36" s="288"/>
      <c r="R36" s="45"/>
      <c r="S36" s="45"/>
      <c r="T36" s="45"/>
      <c r="U36" s="45"/>
      <c r="V36" s="57"/>
      <c r="W36" s="57"/>
      <c r="X36" s="57"/>
      <c r="Y36" s="57"/>
      <c r="Z36" s="57"/>
      <c r="AA36" s="57"/>
      <c r="AB36" s="57"/>
      <c r="AC36" s="45"/>
      <c r="AD36" s="45"/>
      <c r="AE36" s="198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360"/>
      <c r="AX36" s="198"/>
      <c r="AY36" s="360"/>
      <c r="AZ36" s="304"/>
      <c r="BA36" s="305"/>
      <c r="BB36" s="305"/>
      <c r="BC36" s="305"/>
      <c r="BD36" s="305"/>
      <c r="BE36" s="305"/>
      <c r="BF36" s="305"/>
      <c r="BG36" s="305"/>
      <c r="BH36" s="305"/>
      <c r="BI36" s="305"/>
      <c r="BJ36" s="305"/>
      <c r="BK36" s="305"/>
      <c r="BL36" s="305"/>
      <c r="BM36" s="306"/>
    </row>
    <row r="37" spans="1:65" ht="9" customHeight="1" thickBot="1">
      <c r="A37" s="45"/>
      <c r="B37" s="45"/>
      <c r="C37" s="45"/>
      <c r="D37" s="45"/>
      <c r="E37" s="45"/>
      <c r="F37" s="284"/>
      <c r="G37" s="285"/>
      <c r="H37" s="289"/>
      <c r="I37" s="290"/>
      <c r="J37" s="290"/>
      <c r="K37" s="290"/>
      <c r="L37" s="290"/>
      <c r="M37" s="290"/>
      <c r="N37" s="290"/>
      <c r="O37" s="290"/>
      <c r="P37" s="291"/>
      <c r="R37" s="45"/>
      <c r="S37" s="45"/>
      <c r="T37" s="45"/>
      <c r="U37" s="45"/>
      <c r="V37" s="57"/>
      <c r="W37" s="57"/>
      <c r="X37" s="57"/>
      <c r="Y37" s="57"/>
      <c r="Z37" s="57"/>
      <c r="AA37" s="57"/>
      <c r="AB37" s="57"/>
      <c r="AC37" s="58"/>
      <c r="AD37" s="58"/>
      <c r="AE37" s="200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361"/>
      <c r="AX37" s="200"/>
      <c r="AY37" s="361"/>
      <c r="AZ37" s="307"/>
      <c r="BA37" s="308"/>
      <c r="BB37" s="308"/>
      <c r="BC37" s="308"/>
      <c r="BD37" s="308"/>
      <c r="BE37" s="308"/>
      <c r="BF37" s="308"/>
      <c r="BG37" s="308"/>
      <c r="BH37" s="308"/>
      <c r="BI37" s="308"/>
      <c r="BJ37" s="308"/>
      <c r="BK37" s="308"/>
      <c r="BL37" s="308"/>
      <c r="BM37" s="309"/>
    </row>
    <row r="38" spans="1:65" ht="9" customHeight="1" thickBo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57"/>
      <c r="W38" s="57"/>
      <c r="X38" s="57"/>
      <c r="Y38" s="57"/>
      <c r="Z38" s="57"/>
      <c r="AA38" s="57"/>
      <c r="AB38" s="57"/>
      <c r="AC38" s="58"/>
      <c r="AD38" s="58"/>
      <c r="AE38" s="57"/>
      <c r="AF38" s="57"/>
      <c r="AG38" s="57"/>
      <c r="AH38" s="57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</row>
    <row r="39" spans="1:65" ht="9" customHeight="1">
      <c r="A39" s="45"/>
      <c r="B39" s="45"/>
      <c r="C39" s="45"/>
      <c r="D39" s="45"/>
      <c r="E39" s="45"/>
      <c r="F39" s="45"/>
      <c r="G39" s="45"/>
      <c r="H39" s="45"/>
      <c r="R39" s="45"/>
      <c r="S39" s="45"/>
      <c r="T39" s="45"/>
      <c r="U39" s="45"/>
      <c r="V39" s="57"/>
      <c r="W39" s="57"/>
      <c r="X39" s="57"/>
      <c r="Y39" s="57"/>
      <c r="Z39" s="57"/>
      <c r="AA39" s="57"/>
      <c r="AB39" s="57"/>
      <c r="AC39" s="58"/>
      <c r="AD39" s="58"/>
      <c r="AE39" s="196" t="s">
        <v>14</v>
      </c>
      <c r="AF39" s="197"/>
      <c r="AG39" s="197"/>
      <c r="AH39" s="197" t="s">
        <v>25</v>
      </c>
      <c r="AI39" s="197"/>
      <c r="AJ39" s="197" t="s">
        <v>281</v>
      </c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359"/>
      <c r="AX39" s="196" t="s">
        <v>25</v>
      </c>
      <c r="AY39" s="359"/>
      <c r="AZ39" s="301">
        <f>AZ19/(H32*H36)</f>
        <v>10</v>
      </c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3"/>
    </row>
    <row r="40" spans="1:65" ht="9" customHeight="1">
      <c r="A40" s="61"/>
      <c r="B40" s="61"/>
      <c r="C40" s="61"/>
      <c r="D40" s="61"/>
      <c r="E40" s="61"/>
      <c r="F40" s="61"/>
      <c r="G40" s="61"/>
      <c r="H40" s="61"/>
      <c r="R40" s="61"/>
      <c r="S40" s="61"/>
      <c r="T40" s="61"/>
      <c r="U40" s="61"/>
      <c r="V40" s="57"/>
      <c r="W40" s="57"/>
      <c r="X40" s="57"/>
      <c r="Y40" s="57"/>
      <c r="Z40" s="57"/>
      <c r="AA40" s="57"/>
      <c r="AB40" s="57"/>
      <c r="AC40" s="57"/>
      <c r="AD40" s="59"/>
      <c r="AE40" s="198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360"/>
      <c r="AX40" s="198"/>
      <c r="AY40" s="360"/>
      <c r="AZ40" s="304"/>
      <c r="BA40" s="305"/>
      <c r="BB40" s="305"/>
      <c r="BC40" s="305"/>
      <c r="BD40" s="305"/>
      <c r="BE40" s="305"/>
      <c r="BF40" s="305"/>
      <c r="BG40" s="305"/>
      <c r="BH40" s="305"/>
      <c r="BI40" s="305"/>
      <c r="BJ40" s="305"/>
      <c r="BK40" s="305"/>
      <c r="BL40" s="305"/>
      <c r="BM40" s="306"/>
    </row>
    <row r="41" spans="1:65" ht="9" customHeight="1">
      <c r="A41" s="61"/>
      <c r="B41" s="61"/>
      <c r="C41" s="61"/>
      <c r="D41" s="61"/>
      <c r="E41" s="61"/>
      <c r="F41" s="61"/>
      <c r="G41" s="61"/>
      <c r="H41" s="61"/>
      <c r="R41" s="61"/>
      <c r="S41" s="61"/>
      <c r="T41" s="61"/>
      <c r="U41" s="61"/>
      <c r="V41" s="57"/>
      <c r="W41" s="57"/>
      <c r="X41" s="57"/>
      <c r="Y41" s="57"/>
      <c r="Z41" s="57"/>
      <c r="AA41" s="57"/>
      <c r="AB41" s="57"/>
      <c r="AC41" s="57"/>
      <c r="AD41" s="59"/>
      <c r="AE41" s="198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360"/>
      <c r="AX41" s="198"/>
      <c r="AY41" s="360"/>
      <c r="AZ41" s="304"/>
      <c r="BA41" s="305"/>
      <c r="BB41" s="305"/>
      <c r="BC41" s="305"/>
      <c r="BD41" s="305"/>
      <c r="BE41" s="305"/>
      <c r="BF41" s="305"/>
      <c r="BG41" s="305"/>
      <c r="BH41" s="305"/>
      <c r="BI41" s="305"/>
      <c r="BJ41" s="305"/>
      <c r="BK41" s="305"/>
      <c r="BL41" s="305"/>
      <c r="BM41" s="306"/>
    </row>
    <row r="42" spans="1:65" ht="9" customHeight="1" thickBot="1">
      <c r="A42" s="45"/>
      <c r="B42" s="45"/>
      <c r="C42" s="45"/>
      <c r="D42" s="45"/>
      <c r="E42" s="45"/>
      <c r="F42" s="45"/>
      <c r="G42" s="45"/>
      <c r="H42" s="45"/>
      <c r="R42" s="45"/>
      <c r="S42" s="45"/>
      <c r="T42" s="45"/>
      <c r="U42" s="45"/>
      <c r="V42" s="57"/>
      <c r="W42" s="57"/>
      <c r="X42" s="57"/>
      <c r="Y42" s="57"/>
      <c r="Z42" s="57"/>
      <c r="AA42" s="57"/>
      <c r="AB42" s="57"/>
      <c r="AC42" s="57"/>
      <c r="AD42" s="57"/>
      <c r="AE42" s="200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361"/>
      <c r="AX42" s="200"/>
      <c r="AY42" s="361"/>
      <c r="AZ42" s="307"/>
      <c r="BA42" s="308"/>
      <c r="BB42" s="308"/>
      <c r="BC42" s="308"/>
      <c r="BD42" s="308"/>
      <c r="BE42" s="308"/>
      <c r="BF42" s="308"/>
      <c r="BG42" s="308"/>
      <c r="BH42" s="308"/>
      <c r="BI42" s="308"/>
      <c r="BJ42" s="308"/>
      <c r="BK42" s="308"/>
      <c r="BL42" s="308"/>
      <c r="BM42" s="309"/>
    </row>
    <row r="43" spans="1:34" ht="9" customHeight="1">
      <c r="A43" s="45"/>
      <c r="B43" s="45"/>
      <c r="C43" s="45"/>
      <c r="D43" s="45"/>
      <c r="E43" s="45"/>
      <c r="F43" s="45"/>
      <c r="G43" s="45"/>
      <c r="H43" s="45"/>
      <c r="R43" s="45"/>
      <c r="S43" s="45"/>
      <c r="T43" s="45"/>
      <c r="U43" s="45"/>
      <c r="V43" s="57"/>
      <c r="W43" s="57"/>
      <c r="X43" s="57"/>
      <c r="Y43" s="57"/>
      <c r="Z43" s="57"/>
      <c r="AA43" s="57"/>
      <c r="AB43" s="57"/>
      <c r="AC43" s="57"/>
      <c r="AD43" s="57"/>
      <c r="AE43" s="58"/>
      <c r="AF43" s="58"/>
      <c r="AG43" s="58"/>
      <c r="AH43" s="58"/>
    </row>
    <row r="44" spans="1:34" ht="9" customHeight="1">
      <c r="A44" s="59"/>
      <c r="B44" s="59"/>
      <c r="C44" s="59"/>
      <c r="D44" s="59"/>
      <c r="E44" s="59"/>
      <c r="F44" s="59"/>
      <c r="G44" s="59"/>
      <c r="H44" s="59"/>
      <c r="R44" s="59"/>
      <c r="S44" s="59"/>
      <c r="T44" s="59"/>
      <c r="U44" s="59"/>
      <c r="V44" s="57"/>
      <c r="W44" s="57"/>
      <c r="X44" s="57"/>
      <c r="Y44" s="57"/>
      <c r="Z44" s="57"/>
      <c r="AA44" s="57"/>
      <c r="AB44" s="57"/>
      <c r="AC44" s="57"/>
      <c r="AD44" s="57"/>
      <c r="AE44" s="58"/>
      <c r="AF44" s="58"/>
      <c r="AG44" s="58"/>
      <c r="AH44" s="58"/>
    </row>
    <row r="45" spans="1:51" ht="9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7"/>
      <c r="W45" s="57"/>
      <c r="X45" s="57"/>
      <c r="Y45" s="57"/>
      <c r="Z45" s="57"/>
      <c r="AA45" s="57"/>
      <c r="AB45" s="57"/>
      <c r="AC45" s="57"/>
      <c r="AD45" s="57"/>
      <c r="AE45" s="59"/>
      <c r="AF45" s="57"/>
      <c r="AG45" s="57"/>
      <c r="AH45" s="57"/>
      <c r="AI45" s="57"/>
      <c r="AJ45" s="45"/>
      <c r="AK45" s="45"/>
      <c r="AL45" s="45"/>
      <c r="AM45" s="45"/>
      <c r="AN45" s="45"/>
      <c r="AO45" s="45"/>
      <c r="AP45" s="57"/>
      <c r="AQ45" s="57"/>
      <c r="AR45" s="57"/>
      <c r="AS45" s="57"/>
      <c r="AT45" s="57"/>
      <c r="AU45" s="45"/>
      <c r="AV45" s="45"/>
      <c r="AW45" s="45"/>
      <c r="AX45" s="45"/>
      <c r="AY45" s="59"/>
    </row>
    <row r="46" spans="1:51" ht="9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57"/>
      <c r="W46" s="57"/>
      <c r="X46" s="57"/>
      <c r="Y46" s="57"/>
      <c r="Z46" s="57"/>
      <c r="AA46" s="57"/>
      <c r="AB46" s="57"/>
      <c r="AC46" s="57"/>
      <c r="AD46" s="57"/>
      <c r="AE46" s="59"/>
      <c r="AF46" s="57"/>
      <c r="AG46" s="57"/>
      <c r="AH46" s="57"/>
      <c r="AI46" s="57"/>
      <c r="AJ46" s="45"/>
      <c r="AK46" s="45"/>
      <c r="AL46" s="45"/>
      <c r="AM46" s="45"/>
      <c r="AN46" s="45"/>
      <c r="AO46" s="45"/>
      <c r="AP46" s="57"/>
      <c r="AQ46" s="57"/>
      <c r="AR46" s="57"/>
      <c r="AS46" s="57"/>
      <c r="AT46" s="57"/>
      <c r="AU46" s="45"/>
      <c r="AV46" s="45"/>
      <c r="AW46" s="45"/>
      <c r="AX46" s="45"/>
      <c r="AY46" s="45"/>
    </row>
    <row r="47" spans="1:51" ht="9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57"/>
      <c r="W47" s="57"/>
      <c r="X47" s="57"/>
      <c r="Y47" s="45"/>
      <c r="Z47" s="45"/>
      <c r="AA47" s="59"/>
      <c r="AB47" s="59"/>
      <c r="AC47" s="59"/>
      <c r="AD47" s="59"/>
      <c r="AE47" s="57"/>
      <c r="AF47" s="57"/>
      <c r="AG47" s="57"/>
      <c r="AH47" s="57"/>
      <c r="AI47" s="57"/>
      <c r="AJ47" s="45"/>
      <c r="AK47" s="45"/>
      <c r="AL47" s="45"/>
      <c r="AM47" s="45"/>
      <c r="AN47" s="45"/>
      <c r="AO47" s="59"/>
      <c r="AP47" s="57"/>
      <c r="AQ47" s="57"/>
      <c r="AR47" s="57"/>
      <c r="AS47" s="57"/>
      <c r="AT47" s="57"/>
      <c r="AU47" s="45"/>
      <c r="AV47" s="59"/>
      <c r="AW47" s="59"/>
      <c r="AX47" s="59"/>
      <c r="AY47" s="45"/>
    </row>
    <row r="48" spans="1:51" ht="9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57"/>
      <c r="W48" s="57"/>
      <c r="X48" s="57"/>
      <c r="Y48" s="45"/>
      <c r="Z48" s="45"/>
      <c r="AA48" s="59"/>
      <c r="AB48" s="59"/>
      <c r="AC48" s="59"/>
      <c r="AD48" s="59"/>
      <c r="AE48" s="57"/>
      <c r="AF48" s="57"/>
      <c r="AG48" s="57"/>
      <c r="AH48" s="57"/>
      <c r="AI48" s="57"/>
      <c r="AJ48" s="45"/>
      <c r="AK48" s="45"/>
      <c r="AL48" s="45"/>
      <c r="AM48" s="45"/>
      <c r="AN48" s="45"/>
      <c r="AO48" s="59"/>
      <c r="AP48" s="57"/>
      <c r="AQ48" s="57"/>
      <c r="AR48" s="57"/>
      <c r="AS48" s="57"/>
      <c r="AT48" s="57"/>
      <c r="AU48" s="45"/>
      <c r="AV48" s="59"/>
      <c r="AW48" s="59"/>
      <c r="AX48" s="59"/>
      <c r="AY48" s="59"/>
    </row>
    <row r="49" spans="1:51" ht="9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57"/>
      <c r="W49" s="57"/>
      <c r="AE49" s="57"/>
      <c r="AF49" s="57"/>
      <c r="AG49" s="57"/>
      <c r="AH49" s="57"/>
      <c r="AI49" s="57"/>
      <c r="AJ49" s="45"/>
      <c r="AK49" s="45"/>
      <c r="AL49" s="45"/>
      <c r="AM49" s="45"/>
      <c r="AN49" s="45"/>
      <c r="AO49" s="45"/>
      <c r="AP49" s="57"/>
      <c r="AQ49" s="57"/>
      <c r="AR49" s="57"/>
      <c r="AS49" s="57"/>
      <c r="AT49" s="57"/>
      <c r="AU49" s="45"/>
      <c r="AV49" s="45"/>
      <c r="AW49" s="45"/>
      <c r="AX49" s="45"/>
      <c r="AY49" s="59"/>
    </row>
    <row r="50" spans="1:51" ht="8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57"/>
      <c r="W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45"/>
      <c r="AP50" s="57"/>
      <c r="AQ50" s="57"/>
      <c r="AR50" s="57"/>
      <c r="AS50" s="57"/>
      <c r="AT50" s="57"/>
      <c r="AU50" s="45"/>
      <c r="AV50" s="45"/>
      <c r="AW50" s="45"/>
      <c r="AX50" s="45"/>
      <c r="AY50" s="59"/>
    </row>
    <row r="51" spans="1:51" ht="8.2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45"/>
      <c r="AR51" s="45"/>
      <c r="AS51" s="45"/>
      <c r="AT51" s="45"/>
      <c r="AU51" s="45"/>
      <c r="AV51" s="45"/>
      <c r="AW51" s="45"/>
      <c r="AX51" s="45"/>
      <c r="AY51" s="59"/>
    </row>
    <row r="52" spans="1:50" ht="8.2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AE52" s="59"/>
      <c r="AF52" s="59"/>
      <c r="AG52" s="59"/>
      <c r="AH52" s="57"/>
      <c r="AI52" s="57"/>
      <c r="AJ52" s="57"/>
      <c r="AK52" s="57"/>
      <c r="AL52" s="57"/>
      <c r="AM52" s="57"/>
      <c r="AN52" s="57"/>
      <c r="AO52" s="57"/>
      <c r="AP52" s="57"/>
      <c r="AQ52" s="45"/>
      <c r="AR52" s="45"/>
      <c r="AS52" s="45"/>
      <c r="AT52" s="45"/>
      <c r="AU52" s="45"/>
      <c r="AV52" s="45"/>
      <c r="AW52" s="45"/>
      <c r="AX52" s="45"/>
    </row>
    <row r="53" spans="1:50" ht="8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AE53" s="59"/>
      <c r="AF53" s="59"/>
      <c r="AG53" s="59"/>
      <c r="AH53" s="57"/>
      <c r="AI53" s="57"/>
      <c r="AJ53" s="57"/>
      <c r="AK53" s="57"/>
      <c r="AL53" s="57"/>
      <c r="AM53" s="57"/>
      <c r="AN53" s="57"/>
      <c r="AO53" s="57"/>
      <c r="AP53" s="57"/>
      <c r="AQ53" s="45"/>
      <c r="AR53" s="45"/>
      <c r="AS53" s="45"/>
      <c r="AT53" s="45"/>
      <c r="AU53" s="45"/>
      <c r="AV53" s="45"/>
      <c r="AW53" s="45"/>
      <c r="AX53" s="45"/>
    </row>
    <row r="54" spans="1:21" ht="8.2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1:21" ht="8.2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1:21" ht="8.2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1:21" ht="8.2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1:21" ht="8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1:21" ht="8.2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1:21" ht="8.2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1:21" ht="8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1:21" ht="8.2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1:21" ht="8.2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1:21" ht="8.2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</sheetData>
  <sheetProtection/>
  <mergeCells count="46">
    <mergeCell ref="AZ9:BM12"/>
    <mergeCell ref="AE19:AG22"/>
    <mergeCell ref="AH19:AI22"/>
    <mergeCell ref="AZ14:BM17"/>
    <mergeCell ref="AE14:AG17"/>
    <mergeCell ref="AH14:AI17"/>
    <mergeCell ref="AJ14:AW17"/>
    <mergeCell ref="AX14:AY17"/>
    <mergeCell ref="A1:AE5"/>
    <mergeCell ref="AE9:AG12"/>
    <mergeCell ref="AH9:AI12"/>
    <mergeCell ref="AJ9:AW12"/>
    <mergeCell ref="W9:AD12"/>
    <mergeCell ref="AX9:AY12"/>
    <mergeCell ref="AZ29:BM32"/>
    <mergeCell ref="AJ19:AW22"/>
    <mergeCell ref="AX19:AY22"/>
    <mergeCell ref="AZ19:BM22"/>
    <mergeCell ref="AZ24:BM27"/>
    <mergeCell ref="AE24:AG27"/>
    <mergeCell ref="AH24:AI27"/>
    <mergeCell ref="AJ24:AW27"/>
    <mergeCell ref="AX24:AY27"/>
    <mergeCell ref="AZ34:BM37"/>
    <mergeCell ref="AE34:AG37"/>
    <mergeCell ref="AH34:AI37"/>
    <mergeCell ref="AJ34:AW37"/>
    <mergeCell ref="AX34:AY37"/>
    <mergeCell ref="AZ39:BM42"/>
    <mergeCell ref="AJ39:AW42"/>
    <mergeCell ref="AE39:AG42"/>
    <mergeCell ref="AH39:AI42"/>
    <mergeCell ref="W14:AD17"/>
    <mergeCell ref="W19:AD22"/>
    <mergeCell ref="W24:AD27"/>
    <mergeCell ref="F32:G33"/>
    <mergeCell ref="H32:P33"/>
    <mergeCell ref="AX39:AY42"/>
    <mergeCell ref="AJ29:AW32"/>
    <mergeCell ref="AX29:AY32"/>
    <mergeCell ref="F36:G37"/>
    <mergeCell ref="H36:P37"/>
    <mergeCell ref="AE29:AG32"/>
    <mergeCell ref="AH29:AI32"/>
    <mergeCell ref="F34:G35"/>
    <mergeCell ref="H34:P3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4">
    <pageSetUpPr fitToPage="1"/>
  </sheetPr>
  <dimension ref="A1:CC64"/>
  <sheetViews>
    <sheetView showGridLines="0" zoomScalePageLayoutView="0" workbookViewId="0" topLeftCell="A1">
      <selection activeCell="BL10" sqref="BL10:BW13"/>
    </sheetView>
  </sheetViews>
  <sheetFormatPr defaultColWidth="1.7109375" defaultRowHeight="8.25" customHeight="1"/>
  <cols>
    <col min="1" max="16384" width="1.7109375" style="42" customWidth="1"/>
  </cols>
  <sheetData>
    <row r="1" spans="1:47" ht="9" customHeight="1">
      <c r="A1" s="185" t="s">
        <v>131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7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4"/>
      <c r="AQ1" s="44"/>
      <c r="AR1" s="44"/>
      <c r="AS1" s="44"/>
      <c r="AT1" s="44"/>
      <c r="AU1" s="45"/>
    </row>
    <row r="2" spans="1:47" ht="9" customHeight="1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90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4"/>
      <c r="AQ2" s="44"/>
      <c r="AR2" s="44"/>
      <c r="AS2" s="44"/>
      <c r="AT2" s="44"/>
      <c r="AU2" s="45"/>
    </row>
    <row r="3" spans="1:47" ht="9" customHeight="1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90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4"/>
      <c r="AQ3" s="44"/>
      <c r="AR3" s="44"/>
      <c r="AS3" s="44"/>
      <c r="AT3" s="44"/>
      <c r="AU3" s="45"/>
    </row>
    <row r="4" spans="1:47" ht="9" customHeight="1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5"/>
    </row>
    <row r="5" spans="1:47" ht="9" customHeight="1" thickBot="1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3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5"/>
    </row>
    <row r="6" spans="1:47" ht="9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</row>
    <row r="7" spans="1:47" ht="9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</row>
    <row r="8" spans="1:47" ht="9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</row>
    <row r="9" spans="1:47" ht="9" customHeight="1" thickBo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</row>
    <row r="10" spans="1:75" ht="9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353" t="s">
        <v>146</v>
      </c>
      <c r="AR10" s="298"/>
      <c r="AS10" s="298"/>
      <c r="AT10" s="354"/>
      <c r="AU10" s="233" t="s">
        <v>25</v>
      </c>
      <c r="AV10" s="233"/>
      <c r="AW10" s="197" t="s">
        <v>224</v>
      </c>
      <c r="AX10" s="197"/>
      <c r="AY10" s="197"/>
      <c r="AZ10" s="197"/>
      <c r="BA10" s="197"/>
      <c r="BB10" s="197"/>
      <c r="BC10" s="197"/>
      <c r="BD10" s="233" t="s">
        <v>25</v>
      </c>
      <c r="BE10" s="233"/>
      <c r="BF10" s="197" t="s">
        <v>288</v>
      </c>
      <c r="BG10" s="197"/>
      <c r="BH10" s="197"/>
      <c r="BI10" s="197"/>
      <c r="BJ10" s="233" t="s">
        <v>25</v>
      </c>
      <c r="BK10" s="233"/>
      <c r="BL10" s="384">
        <f>AS33*AS35*AS37</f>
        <v>30000</v>
      </c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7"/>
    </row>
    <row r="11" spans="1:75" ht="9" customHeight="1" thickBo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355"/>
      <c r="AR11" s="299"/>
      <c r="AS11" s="299"/>
      <c r="AT11" s="356"/>
      <c r="AU11" s="237"/>
      <c r="AV11" s="237"/>
      <c r="AW11" s="201"/>
      <c r="AX11" s="201"/>
      <c r="AY11" s="201"/>
      <c r="AZ11" s="201"/>
      <c r="BA11" s="201"/>
      <c r="BB11" s="201"/>
      <c r="BC11" s="201"/>
      <c r="BD11" s="237"/>
      <c r="BE11" s="237"/>
      <c r="BF11" s="201"/>
      <c r="BG11" s="201"/>
      <c r="BH11" s="201"/>
      <c r="BI11" s="201"/>
      <c r="BJ11" s="237"/>
      <c r="BK11" s="237"/>
      <c r="BL11" s="385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9"/>
    </row>
    <row r="12" spans="1:75" ht="9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355"/>
      <c r="AR12" s="299"/>
      <c r="AS12" s="299"/>
      <c r="AT12" s="356"/>
      <c r="AU12" s="237"/>
      <c r="AV12" s="237"/>
      <c r="AW12" s="197">
        <v>3</v>
      </c>
      <c r="AX12" s="197"/>
      <c r="AY12" s="197"/>
      <c r="AZ12" s="197"/>
      <c r="BA12" s="197"/>
      <c r="BB12" s="197"/>
      <c r="BC12" s="197"/>
      <c r="BD12" s="237"/>
      <c r="BE12" s="237"/>
      <c r="BF12" s="197">
        <v>3</v>
      </c>
      <c r="BG12" s="197"/>
      <c r="BH12" s="197"/>
      <c r="BI12" s="197"/>
      <c r="BJ12" s="237"/>
      <c r="BK12" s="237"/>
      <c r="BL12" s="385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9"/>
    </row>
    <row r="13" spans="1:75" ht="9" customHeight="1" thickBo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357"/>
      <c r="AR13" s="300"/>
      <c r="AS13" s="300"/>
      <c r="AT13" s="358"/>
      <c r="AU13" s="234"/>
      <c r="AV13" s="234"/>
      <c r="AW13" s="201"/>
      <c r="AX13" s="201"/>
      <c r="AY13" s="201"/>
      <c r="AZ13" s="201"/>
      <c r="BA13" s="201"/>
      <c r="BB13" s="201"/>
      <c r="BC13" s="201"/>
      <c r="BD13" s="234"/>
      <c r="BE13" s="234"/>
      <c r="BF13" s="201"/>
      <c r="BG13" s="201"/>
      <c r="BH13" s="201"/>
      <c r="BI13" s="201"/>
      <c r="BJ13" s="234"/>
      <c r="BK13" s="234"/>
      <c r="BL13" s="386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1"/>
    </row>
    <row r="14" spans="1:75" ht="9" customHeight="1" thickBo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62"/>
      <c r="AR14" s="62"/>
      <c r="AS14" s="62"/>
      <c r="AT14" s="62"/>
      <c r="AU14" s="48"/>
      <c r="AV14" s="48"/>
      <c r="AW14" s="72"/>
      <c r="AX14" s="72"/>
      <c r="AY14" s="72"/>
      <c r="AZ14" s="72"/>
      <c r="BA14" s="72"/>
      <c r="BB14" s="72"/>
      <c r="BC14" s="72"/>
      <c r="BD14" s="48"/>
      <c r="BE14" s="48"/>
      <c r="BF14" s="72"/>
      <c r="BG14" s="72"/>
      <c r="BH14" s="72"/>
      <c r="BI14" s="72"/>
      <c r="BJ14" s="48"/>
      <c r="BK14" s="48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</row>
    <row r="15" spans="1:75" ht="9" customHeight="1" thickBo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353" t="s">
        <v>296</v>
      </c>
      <c r="AR15" s="298"/>
      <c r="AS15" s="298"/>
      <c r="AT15" s="354"/>
      <c r="AU15" s="233" t="s">
        <v>25</v>
      </c>
      <c r="AV15" s="233"/>
      <c r="AW15" s="387" t="s">
        <v>290</v>
      </c>
      <c r="AX15" s="387"/>
      <c r="AY15" s="390"/>
      <c r="AZ15" s="390"/>
      <c r="BA15" s="390"/>
      <c r="BB15" s="390"/>
      <c r="BC15" s="390"/>
      <c r="BD15" s="390"/>
      <c r="BE15" s="390"/>
      <c r="BF15" s="390"/>
      <c r="BG15" s="390"/>
      <c r="BH15" s="390"/>
      <c r="BI15" s="390"/>
      <c r="BJ15" s="233" t="s">
        <v>25</v>
      </c>
      <c r="BK15" s="233"/>
      <c r="BL15" s="301">
        <f>SQRT((AS37*AS37)+((AS35*AS35)/4))</f>
        <v>58.309518948453004</v>
      </c>
      <c r="BM15" s="302"/>
      <c r="BN15" s="302"/>
      <c r="BO15" s="302"/>
      <c r="BP15" s="302"/>
      <c r="BQ15" s="302"/>
      <c r="BR15" s="302"/>
      <c r="BS15" s="302"/>
      <c r="BT15" s="302"/>
      <c r="BU15" s="302"/>
      <c r="BV15" s="302"/>
      <c r="BW15" s="303"/>
    </row>
    <row r="16" spans="1:75" ht="9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355"/>
      <c r="AR16" s="299"/>
      <c r="AS16" s="299"/>
      <c r="AT16" s="356"/>
      <c r="AU16" s="237"/>
      <c r="AV16" s="237"/>
      <c r="AW16" s="388"/>
      <c r="AX16" s="388"/>
      <c r="AY16" s="72"/>
      <c r="AZ16" s="197" t="s">
        <v>293</v>
      </c>
      <c r="BA16" s="197"/>
      <c r="BB16" s="197"/>
      <c r="BC16" s="197"/>
      <c r="BD16" s="237" t="s">
        <v>291</v>
      </c>
      <c r="BE16" s="237"/>
      <c r="BF16" s="199" t="s">
        <v>295</v>
      </c>
      <c r="BG16" s="199"/>
      <c r="BH16" s="199"/>
      <c r="BI16" s="199"/>
      <c r="BJ16" s="237"/>
      <c r="BK16" s="237"/>
      <c r="BL16" s="304"/>
      <c r="BM16" s="305"/>
      <c r="BN16" s="305"/>
      <c r="BO16" s="305"/>
      <c r="BP16" s="305"/>
      <c r="BQ16" s="305"/>
      <c r="BR16" s="305"/>
      <c r="BS16" s="305"/>
      <c r="BT16" s="305"/>
      <c r="BU16" s="305"/>
      <c r="BV16" s="305"/>
      <c r="BW16" s="306"/>
    </row>
    <row r="17" spans="1:75" ht="9" customHeight="1" thickBo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59"/>
      <c r="AP17" s="59"/>
      <c r="AQ17" s="355"/>
      <c r="AR17" s="299"/>
      <c r="AS17" s="299"/>
      <c r="AT17" s="356"/>
      <c r="AU17" s="237"/>
      <c r="AV17" s="237"/>
      <c r="AW17" s="388"/>
      <c r="AX17" s="388"/>
      <c r="AY17" s="72"/>
      <c r="AZ17" s="199"/>
      <c r="BA17" s="199"/>
      <c r="BB17" s="199"/>
      <c r="BC17" s="199"/>
      <c r="BD17" s="237"/>
      <c r="BE17" s="237"/>
      <c r="BF17" s="201"/>
      <c r="BG17" s="201"/>
      <c r="BH17" s="201"/>
      <c r="BI17" s="201"/>
      <c r="BJ17" s="237"/>
      <c r="BK17" s="237"/>
      <c r="BL17" s="304"/>
      <c r="BM17" s="305"/>
      <c r="BN17" s="305"/>
      <c r="BO17" s="305"/>
      <c r="BP17" s="305"/>
      <c r="BQ17" s="305"/>
      <c r="BR17" s="305"/>
      <c r="BS17" s="305"/>
      <c r="BT17" s="305"/>
      <c r="BU17" s="305"/>
      <c r="BV17" s="305"/>
      <c r="BW17" s="306"/>
    </row>
    <row r="18" spans="1:75" ht="9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59"/>
      <c r="AP18" s="59"/>
      <c r="AQ18" s="355"/>
      <c r="AR18" s="299"/>
      <c r="AS18" s="299"/>
      <c r="AT18" s="356"/>
      <c r="AU18" s="237"/>
      <c r="AV18" s="237"/>
      <c r="AW18" s="388"/>
      <c r="AX18" s="388"/>
      <c r="AY18" s="72"/>
      <c r="AZ18" s="199"/>
      <c r="BA18" s="199"/>
      <c r="BB18" s="199"/>
      <c r="BC18" s="199"/>
      <c r="BD18" s="237"/>
      <c r="BE18" s="237"/>
      <c r="BF18" s="197">
        <v>4</v>
      </c>
      <c r="BG18" s="197"/>
      <c r="BH18" s="197"/>
      <c r="BI18" s="197"/>
      <c r="BJ18" s="237"/>
      <c r="BK18" s="237"/>
      <c r="BL18" s="304"/>
      <c r="BM18" s="305"/>
      <c r="BN18" s="305"/>
      <c r="BO18" s="305"/>
      <c r="BP18" s="305"/>
      <c r="BQ18" s="305"/>
      <c r="BR18" s="305"/>
      <c r="BS18" s="305"/>
      <c r="BT18" s="305"/>
      <c r="BU18" s="305"/>
      <c r="BV18" s="305"/>
      <c r="BW18" s="306"/>
    </row>
    <row r="19" spans="1:75" ht="9" customHeight="1" thickBo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357"/>
      <c r="AR19" s="300"/>
      <c r="AS19" s="300"/>
      <c r="AT19" s="358"/>
      <c r="AU19" s="234"/>
      <c r="AV19" s="234"/>
      <c r="AW19" s="389"/>
      <c r="AX19" s="389"/>
      <c r="AY19" s="68"/>
      <c r="AZ19" s="201"/>
      <c r="BA19" s="201"/>
      <c r="BB19" s="201"/>
      <c r="BC19" s="201"/>
      <c r="BD19" s="234"/>
      <c r="BE19" s="234"/>
      <c r="BF19" s="201"/>
      <c r="BG19" s="201"/>
      <c r="BH19" s="201"/>
      <c r="BI19" s="201"/>
      <c r="BJ19" s="234"/>
      <c r="BK19" s="234"/>
      <c r="BL19" s="307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9"/>
    </row>
    <row r="20" spans="1:42" ht="9" customHeight="1" thickBot="1">
      <c r="A20" s="45"/>
      <c r="B20" s="45"/>
      <c r="C20" s="45"/>
      <c r="D20" s="45"/>
      <c r="E20" s="45"/>
      <c r="F20" s="45"/>
      <c r="G20" s="45"/>
      <c r="H20" s="45"/>
      <c r="I20" s="45"/>
      <c r="J20" s="172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</row>
    <row r="21" spans="1:75" ht="9" customHeight="1" thickBo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353" t="s">
        <v>289</v>
      </c>
      <c r="AR21" s="298"/>
      <c r="AS21" s="298"/>
      <c r="AT21" s="354"/>
      <c r="AU21" s="233" t="s">
        <v>25</v>
      </c>
      <c r="AV21" s="233"/>
      <c r="AW21" s="387" t="s">
        <v>290</v>
      </c>
      <c r="AX21" s="387"/>
      <c r="AY21" s="390"/>
      <c r="AZ21" s="390"/>
      <c r="BA21" s="390"/>
      <c r="BB21" s="390"/>
      <c r="BC21" s="390"/>
      <c r="BD21" s="390"/>
      <c r="BE21" s="390"/>
      <c r="BF21" s="390"/>
      <c r="BG21" s="390"/>
      <c r="BH21" s="390"/>
      <c r="BI21" s="390"/>
      <c r="BJ21" s="233" t="s">
        <v>25</v>
      </c>
      <c r="BK21" s="233"/>
      <c r="BL21" s="301">
        <f>SQRT((AS37*AS37)+((AS33*AS33)/4))</f>
        <v>30.4138126514911</v>
      </c>
      <c r="BM21" s="302"/>
      <c r="BN21" s="302"/>
      <c r="BO21" s="302"/>
      <c r="BP21" s="302"/>
      <c r="BQ21" s="302"/>
      <c r="BR21" s="302"/>
      <c r="BS21" s="302"/>
      <c r="BT21" s="302"/>
      <c r="BU21" s="302"/>
      <c r="BV21" s="302"/>
      <c r="BW21" s="303"/>
    </row>
    <row r="22" spans="1:75" ht="9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355"/>
      <c r="AR22" s="299"/>
      <c r="AS22" s="299"/>
      <c r="AT22" s="356"/>
      <c r="AU22" s="237"/>
      <c r="AV22" s="237"/>
      <c r="AW22" s="388"/>
      <c r="AX22" s="388"/>
      <c r="AY22" s="72"/>
      <c r="AZ22" s="197" t="s">
        <v>293</v>
      </c>
      <c r="BA22" s="197"/>
      <c r="BB22" s="197"/>
      <c r="BC22" s="197"/>
      <c r="BD22" s="237" t="s">
        <v>291</v>
      </c>
      <c r="BE22" s="237"/>
      <c r="BF22" s="199" t="s">
        <v>292</v>
      </c>
      <c r="BG22" s="199"/>
      <c r="BH22" s="199"/>
      <c r="BI22" s="199"/>
      <c r="BJ22" s="237"/>
      <c r="BK22" s="237"/>
      <c r="BL22" s="304"/>
      <c r="BM22" s="305"/>
      <c r="BN22" s="305"/>
      <c r="BO22" s="305"/>
      <c r="BP22" s="305"/>
      <c r="BQ22" s="305"/>
      <c r="BR22" s="305"/>
      <c r="BS22" s="305"/>
      <c r="BT22" s="305"/>
      <c r="BU22" s="305"/>
      <c r="BV22" s="305"/>
      <c r="BW22" s="306"/>
    </row>
    <row r="23" spans="1:75" ht="9" customHeight="1" thickBo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355"/>
      <c r="AR23" s="299"/>
      <c r="AS23" s="299"/>
      <c r="AT23" s="356"/>
      <c r="AU23" s="237"/>
      <c r="AV23" s="237"/>
      <c r="AW23" s="388"/>
      <c r="AX23" s="388"/>
      <c r="AY23" s="72"/>
      <c r="AZ23" s="199"/>
      <c r="BA23" s="199"/>
      <c r="BB23" s="199"/>
      <c r="BC23" s="199"/>
      <c r="BD23" s="237"/>
      <c r="BE23" s="237"/>
      <c r="BF23" s="201"/>
      <c r="BG23" s="201"/>
      <c r="BH23" s="201"/>
      <c r="BI23" s="201"/>
      <c r="BJ23" s="237"/>
      <c r="BK23" s="237"/>
      <c r="BL23" s="304"/>
      <c r="BM23" s="305"/>
      <c r="BN23" s="305"/>
      <c r="BO23" s="305"/>
      <c r="BP23" s="305"/>
      <c r="BQ23" s="305"/>
      <c r="BR23" s="305"/>
      <c r="BS23" s="305"/>
      <c r="BT23" s="305"/>
      <c r="BU23" s="305"/>
      <c r="BV23" s="305"/>
      <c r="BW23" s="306"/>
    </row>
    <row r="24" spans="1:75" ht="9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355"/>
      <c r="AR24" s="299"/>
      <c r="AS24" s="299"/>
      <c r="AT24" s="356"/>
      <c r="AU24" s="237"/>
      <c r="AV24" s="237"/>
      <c r="AW24" s="388"/>
      <c r="AX24" s="388"/>
      <c r="AY24" s="72"/>
      <c r="AZ24" s="199"/>
      <c r="BA24" s="199"/>
      <c r="BB24" s="199"/>
      <c r="BC24" s="199"/>
      <c r="BD24" s="237"/>
      <c r="BE24" s="237"/>
      <c r="BF24" s="197">
        <v>4</v>
      </c>
      <c r="BG24" s="197"/>
      <c r="BH24" s="197"/>
      <c r="BI24" s="197"/>
      <c r="BJ24" s="237"/>
      <c r="BK24" s="237"/>
      <c r="BL24" s="304"/>
      <c r="BM24" s="305"/>
      <c r="BN24" s="305"/>
      <c r="BO24" s="305"/>
      <c r="BP24" s="305"/>
      <c r="BQ24" s="305"/>
      <c r="BR24" s="305"/>
      <c r="BS24" s="305"/>
      <c r="BT24" s="305"/>
      <c r="BU24" s="305"/>
      <c r="BV24" s="305"/>
      <c r="BW24" s="306"/>
    </row>
    <row r="25" spans="1:75" ht="9" customHeight="1" thickBo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357"/>
      <c r="AR25" s="300"/>
      <c r="AS25" s="300"/>
      <c r="AT25" s="358"/>
      <c r="AU25" s="234"/>
      <c r="AV25" s="234"/>
      <c r="AW25" s="389"/>
      <c r="AX25" s="389"/>
      <c r="AY25" s="68"/>
      <c r="AZ25" s="201"/>
      <c r="BA25" s="201"/>
      <c r="BB25" s="201"/>
      <c r="BC25" s="201"/>
      <c r="BD25" s="234"/>
      <c r="BE25" s="234"/>
      <c r="BF25" s="201"/>
      <c r="BG25" s="201"/>
      <c r="BH25" s="201"/>
      <c r="BI25" s="201"/>
      <c r="BJ25" s="234"/>
      <c r="BK25" s="234"/>
      <c r="BL25" s="307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9"/>
    </row>
    <row r="26" spans="1:42" ht="9" customHeight="1" thickBo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</row>
    <row r="27" spans="1:75" ht="9" customHeight="1" thickBo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353" t="s">
        <v>226</v>
      </c>
      <c r="AR27" s="298"/>
      <c r="AS27" s="298"/>
      <c r="AT27" s="354"/>
      <c r="AU27" s="233" t="s">
        <v>25</v>
      </c>
      <c r="AV27" s="233"/>
      <c r="AW27" s="387" t="s">
        <v>290</v>
      </c>
      <c r="AX27" s="387"/>
      <c r="AY27" s="390"/>
      <c r="AZ27" s="390"/>
      <c r="BA27" s="390"/>
      <c r="BB27" s="390"/>
      <c r="BC27" s="390"/>
      <c r="BD27" s="390"/>
      <c r="BE27" s="390"/>
      <c r="BF27" s="390"/>
      <c r="BG27" s="390"/>
      <c r="BH27" s="390"/>
      <c r="BI27" s="390"/>
      <c r="BJ27" s="233" t="s">
        <v>25</v>
      </c>
      <c r="BK27" s="233"/>
      <c r="BL27" s="301">
        <f>SQRT((BL21*BL21)+((AS35*AS35)/4))</f>
        <v>58.52349955359813</v>
      </c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3"/>
    </row>
    <row r="28" spans="1:81" ht="9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355"/>
      <c r="AR28" s="299"/>
      <c r="AS28" s="299"/>
      <c r="AT28" s="356"/>
      <c r="AU28" s="237"/>
      <c r="AV28" s="237"/>
      <c r="AW28" s="388"/>
      <c r="AX28" s="388"/>
      <c r="AY28" s="72"/>
      <c r="AZ28" s="197" t="s">
        <v>294</v>
      </c>
      <c r="BA28" s="197"/>
      <c r="BB28" s="197"/>
      <c r="BC28" s="197"/>
      <c r="BD28" s="237" t="s">
        <v>291</v>
      </c>
      <c r="BE28" s="237"/>
      <c r="BF28" s="199" t="s">
        <v>295</v>
      </c>
      <c r="BG28" s="199"/>
      <c r="BH28" s="199"/>
      <c r="BI28" s="199"/>
      <c r="BJ28" s="237"/>
      <c r="BK28" s="237"/>
      <c r="BL28" s="304"/>
      <c r="BM28" s="305"/>
      <c r="BN28" s="305"/>
      <c r="BO28" s="305"/>
      <c r="BP28" s="305"/>
      <c r="BQ28" s="305"/>
      <c r="BR28" s="305"/>
      <c r="BS28" s="305"/>
      <c r="BT28" s="305"/>
      <c r="BU28" s="305"/>
      <c r="BV28" s="305"/>
      <c r="BW28" s="306"/>
      <c r="BX28" s="75"/>
      <c r="BY28" s="75"/>
      <c r="BZ28" s="75"/>
      <c r="CA28" s="75"/>
      <c r="CB28" s="75"/>
      <c r="CC28" s="75"/>
    </row>
    <row r="29" spans="1:81" ht="9" customHeight="1" thickBo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355"/>
      <c r="AR29" s="299"/>
      <c r="AS29" s="299"/>
      <c r="AT29" s="356"/>
      <c r="AU29" s="237"/>
      <c r="AV29" s="237"/>
      <c r="AW29" s="388"/>
      <c r="AX29" s="388"/>
      <c r="AY29" s="72"/>
      <c r="AZ29" s="199"/>
      <c r="BA29" s="199"/>
      <c r="BB29" s="199"/>
      <c r="BC29" s="199"/>
      <c r="BD29" s="237"/>
      <c r="BE29" s="237"/>
      <c r="BF29" s="201"/>
      <c r="BG29" s="201"/>
      <c r="BH29" s="201"/>
      <c r="BI29" s="201"/>
      <c r="BJ29" s="237"/>
      <c r="BK29" s="237"/>
      <c r="BL29" s="304"/>
      <c r="BM29" s="305"/>
      <c r="BN29" s="305"/>
      <c r="BO29" s="305"/>
      <c r="BP29" s="305"/>
      <c r="BQ29" s="305"/>
      <c r="BR29" s="305"/>
      <c r="BS29" s="305"/>
      <c r="BT29" s="305"/>
      <c r="BU29" s="305"/>
      <c r="BV29" s="305"/>
      <c r="BW29" s="306"/>
      <c r="BX29" s="75"/>
      <c r="BY29" s="75"/>
      <c r="BZ29" s="75"/>
      <c r="CA29" s="75"/>
      <c r="CB29" s="75"/>
      <c r="CC29" s="75"/>
    </row>
    <row r="30" spans="1:81" ht="9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355"/>
      <c r="AR30" s="299"/>
      <c r="AS30" s="299"/>
      <c r="AT30" s="356"/>
      <c r="AU30" s="237"/>
      <c r="AV30" s="237"/>
      <c r="AW30" s="388"/>
      <c r="AX30" s="388"/>
      <c r="AY30" s="72"/>
      <c r="AZ30" s="199"/>
      <c r="BA30" s="199"/>
      <c r="BB30" s="199"/>
      <c r="BC30" s="199"/>
      <c r="BD30" s="237"/>
      <c r="BE30" s="237"/>
      <c r="BF30" s="197">
        <v>4</v>
      </c>
      <c r="BG30" s="197"/>
      <c r="BH30" s="197"/>
      <c r="BI30" s="197"/>
      <c r="BJ30" s="237"/>
      <c r="BK30" s="237"/>
      <c r="BL30" s="304"/>
      <c r="BM30" s="305"/>
      <c r="BN30" s="305"/>
      <c r="BO30" s="305"/>
      <c r="BP30" s="305"/>
      <c r="BQ30" s="305"/>
      <c r="BR30" s="305"/>
      <c r="BS30" s="305"/>
      <c r="BT30" s="305"/>
      <c r="BU30" s="305"/>
      <c r="BV30" s="305"/>
      <c r="BW30" s="306"/>
      <c r="BX30" s="75"/>
      <c r="BY30" s="75"/>
      <c r="BZ30" s="75"/>
      <c r="CA30" s="75"/>
      <c r="CB30" s="75"/>
      <c r="CC30" s="75"/>
    </row>
    <row r="31" spans="1:81" ht="9" customHeight="1" thickBo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357"/>
      <c r="AR31" s="300"/>
      <c r="AS31" s="300"/>
      <c r="AT31" s="358"/>
      <c r="AU31" s="234"/>
      <c r="AV31" s="234"/>
      <c r="AW31" s="389"/>
      <c r="AX31" s="389"/>
      <c r="AY31" s="68"/>
      <c r="AZ31" s="201"/>
      <c r="BA31" s="201"/>
      <c r="BB31" s="201"/>
      <c r="BC31" s="201"/>
      <c r="BD31" s="234"/>
      <c r="BE31" s="234"/>
      <c r="BF31" s="201"/>
      <c r="BG31" s="201"/>
      <c r="BH31" s="201"/>
      <c r="BI31" s="201"/>
      <c r="BJ31" s="234"/>
      <c r="BK31" s="234"/>
      <c r="BL31" s="307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9"/>
      <c r="BX31" s="75"/>
      <c r="BY31" s="75"/>
      <c r="BZ31" s="75"/>
      <c r="CA31" s="75"/>
      <c r="CB31" s="75"/>
      <c r="CC31" s="75"/>
    </row>
    <row r="32" spans="1:76" ht="9" customHeight="1" thickBo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BB32" s="57"/>
      <c r="BC32" s="57"/>
      <c r="BO32" s="45"/>
      <c r="BP32" s="57"/>
      <c r="BQ32" s="57"/>
      <c r="BR32" s="57"/>
      <c r="BS32" s="57"/>
      <c r="BT32" s="57"/>
      <c r="BU32" s="45"/>
      <c r="BV32" s="45"/>
      <c r="BW32" s="45"/>
      <c r="BX32" s="45"/>
    </row>
    <row r="33" spans="1:77" ht="9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282" t="s">
        <v>1</v>
      </c>
      <c r="AR33" s="391"/>
      <c r="AS33" s="286">
        <v>10</v>
      </c>
      <c r="AT33" s="393"/>
      <c r="AU33" s="393"/>
      <c r="AV33" s="393"/>
      <c r="AW33" s="393"/>
      <c r="AX33" s="393"/>
      <c r="AY33" s="393"/>
      <c r="AZ33" s="393"/>
      <c r="BA33" s="394"/>
      <c r="BB33" s="57"/>
      <c r="BC33" s="57"/>
      <c r="BD33" s="398" t="s">
        <v>297</v>
      </c>
      <c r="BE33" s="398"/>
      <c r="BF33" s="398"/>
      <c r="BG33" s="398"/>
      <c r="BH33" s="398"/>
      <c r="BI33" s="398"/>
      <c r="BJ33" s="398"/>
      <c r="BK33" s="398"/>
      <c r="BL33" s="398"/>
      <c r="BM33" s="398"/>
      <c r="BN33" s="398"/>
      <c r="BO33" s="398"/>
      <c r="BP33" s="398"/>
      <c r="BQ33" s="398"/>
      <c r="BR33" s="398"/>
      <c r="BS33" s="398"/>
      <c r="BT33" s="398"/>
      <c r="BU33" s="398"/>
      <c r="BV33" s="398"/>
      <c r="BW33" s="398"/>
      <c r="BX33" s="45"/>
      <c r="BY33" s="59"/>
    </row>
    <row r="34" spans="1:77" ht="9" customHeight="1" thickBo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284"/>
      <c r="AR34" s="392"/>
      <c r="AS34" s="395"/>
      <c r="AT34" s="396"/>
      <c r="AU34" s="396"/>
      <c r="AV34" s="396"/>
      <c r="AW34" s="396"/>
      <c r="AX34" s="396"/>
      <c r="AY34" s="396"/>
      <c r="AZ34" s="396"/>
      <c r="BA34" s="397"/>
      <c r="BB34" s="57"/>
      <c r="BC34" s="57"/>
      <c r="BD34" s="398"/>
      <c r="BE34" s="398"/>
      <c r="BF34" s="398"/>
      <c r="BG34" s="398"/>
      <c r="BH34" s="398"/>
      <c r="BI34" s="398"/>
      <c r="BJ34" s="398"/>
      <c r="BK34" s="398"/>
      <c r="BL34" s="398"/>
      <c r="BM34" s="398"/>
      <c r="BN34" s="398"/>
      <c r="BO34" s="398"/>
      <c r="BP34" s="398"/>
      <c r="BQ34" s="398"/>
      <c r="BR34" s="398"/>
      <c r="BS34" s="398"/>
      <c r="BT34" s="398"/>
      <c r="BU34" s="398"/>
      <c r="BV34" s="398"/>
      <c r="BW34" s="398"/>
      <c r="BX34" s="45"/>
      <c r="BY34" s="59"/>
    </row>
    <row r="35" spans="1:77" ht="9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282" t="s">
        <v>14</v>
      </c>
      <c r="AR35" s="283"/>
      <c r="AS35" s="286">
        <v>100</v>
      </c>
      <c r="AT35" s="287"/>
      <c r="AU35" s="287"/>
      <c r="AV35" s="287"/>
      <c r="AW35" s="287"/>
      <c r="AX35" s="287"/>
      <c r="AY35" s="287"/>
      <c r="AZ35" s="287"/>
      <c r="BA35" s="288"/>
      <c r="BD35" s="398" t="s">
        <v>298</v>
      </c>
      <c r="BE35" s="398"/>
      <c r="BF35" s="398"/>
      <c r="BG35" s="398"/>
      <c r="BH35" s="398"/>
      <c r="BI35" s="398"/>
      <c r="BJ35" s="398"/>
      <c r="BK35" s="398"/>
      <c r="BL35" s="398"/>
      <c r="BM35" s="398"/>
      <c r="BN35" s="398"/>
      <c r="BO35" s="398"/>
      <c r="BP35" s="398"/>
      <c r="BQ35" s="398"/>
      <c r="BR35" s="398"/>
      <c r="BS35" s="398"/>
      <c r="BT35" s="398"/>
      <c r="BU35" s="398"/>
      <c r="BV35" s="398"/>
      <c r="BW35" s="398"/>
      <c r="BX35" s="45"/>
      <c r="BY35" s="59"/>
    </row>
    <row r="36" spans="1:77" ht="9" customHeight="1" thickBo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284"/>
      <c r="AR36" s="285"/>
      <c r="AS36" s="289"/>
      <c r="AT36" s="290"/>
      <c r="AU36" s="290"/>
      <c r="AV36" s="290"/>
      <c r="AW36" s="290"/>
      <c r="AX36" s="290"/>
      <c r="AY36" s="290"/>
      <c r="AZ36" s="290"/>
      <c r="BA36" s="291"/>
      <c r="BD36" s="398"/>
      <c r="BE36" s="398"/>
      <c r="BF36" s="398"/>
      <c r="BG36" s="398"/>
      <c r="BH36" s="398"/>
      <c r="BI36" s="398"/>
      <c r="BJ36" s="398"/>
      <c r="BK36" s="398"/>
      <c r="BL36" s="398"/>
      <c r="BM36" s="398"/>
      <c r="BN36" s="398"/>
      <c r="BO36" s="398"/>
      <c r="BP36" s="398"/>
      <c r="BQ36" s="398"/>
      <c r="BR36" s="398"/>
      <c r="BS36" s="398"/>
      <c r="BT36" s="398"/>
      <c r="BU36" s="398"/>
      <c r="BV36" s="398"/>
      <c r="BW36" s="398"/>
      <c r="BX36" s="45"/>
      <c r="BY36" s="59"/>
    </row>
    <row r="37" spans="1:77" ht="9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282" t="s">
        <v>7</v>
      </c>
      <c r="AR37" s="283"/>
      <c r="AS37" s="286">
        <v>30</v>
      </c>
      <c r="AT37" s="287"/>
      <c r="AU37" s="287"/>
      <c r="AV37" s="287"/>
      <c r="AW37" s="287"/>
      <c r="AX37" s="287"/>
      <c r="AY37" s="287"/>
      <c r="AZ37" s="287"/>
      <c r="BA37" s="288"/>
      <c r="BX37" s="45"/>
      <c r="BY37" s="45"/>
    </row>
    <row r="38" spans="1:77" ht="9" customHeight="1" thickBo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284"/>
      <c r="AR38" s="285"/>
      <c r="AS38" s="289"/>
      <c r="AT38" s="290"/>
      <c r="AU38" s="290"/>
      <c r="AV38" s="290"/>
      <c r="AW38" s="290"/>
      <c r="AX38" s="290"/>
      <c r="AY38" s="290"/>
      <c r="AZ38" s="290"/>
      <c r="BA38" s="291"/>
      <c r="BX38" s="45"/>
      <c r="BY38" s="45"/>
    </row>
    <row r="39" spans="1:77" ht="9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BX39" s="45"/>
      <c r="BY39" s="59"/>
    </row>
    <row r="40" spans="1:77" ht="9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59"/>
      <c r="AP40" s="59"/>
      <c r="BX40" s="59"/>
      <c r="BY40" s="59"/>
    </row>
    <row r="41" spans="1:77" ht="9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59"/>
      <c r="AP41" s="59"/>
      <c r="BX41" s="59"/>
      <c r="BY41" s="59"/>
    </row>
    <row r="42" spans="1:77" ht="9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BX42" s="45"/>
      <c r="BY42" s="59"/>
    </row>
    <row r="43" spans="1:77" ht="9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BX43" s="45"/>
      <c r="BY43" s="45"/>
    </row>
    <row r="44" spans="1:77" ht="9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BX44" s="59"/>
      <c r="BY44" s="45"/>
    </row>
    <row r="45" spans="1:77" ht="9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BX45" s="59"/>
      <c r="BY45" s="59"/>
    </row>
    <row r="46" ht="9" customHeight="1">
      <c r="A46" s="45"/>
    </row>
    <row r="47" ht="9" customHeight="1">
      <c r="A47" s="45"/>
    </row>
    <row r="48" ht="9" customHeight="1">
      <c r="A48" s="45"/>
    </row>
    <row r="49" ht="9" customHeight="1">
      <c r="A49" s="45"/>
    </row>
    <row r="50" ht="8.25" customHeight="1">
      <c r="A50" s="45"/>
    </row>
    <row r="51" spans="1:47" ht="8.25" customHeight="1">
      <c r="A51" s="45"/>
      <c r="AQ51" s="45"/>
      <c r="AR51" s="45"/>
      <c r="AS51" s="45"/>
      <c r="AT51" s="45"/>
      <c r="AU51" s="45"/>
    </row>
    <row r="52" spans="1:47" ht="8.25" customHeight="1">
      <c r="A52" s="45"/>
      <c r="AQ52" s="45"/>
      <c r="AR52" s="45"/>
      <c r="AS52" s="45"/>
      <c r="AT52" s="45"/>
      <c r="AU52" s="45"/>
    </row>
    <row r="53" spans="1:47" ht="8.25" customHeight="1">
      <c r="A53" s="45"/>
      <c r="AQ53" s="45"/>
      <c r="AR53" s="45"/>
      <c r="AS53" s="45"/>
      <c r="AT53" s="45"/>
      <c r="AU53" s="45"/>
    </row>
    <row r="54" spans="1:47" ht="8.25" customHeight="1">
      <c r="A54" s="45"/>
      <c r="AQ54" s="45"/>
      <c r="AR54" s="45"/>
      <c r="AS54" s="45"/>
      <c r="AT54" s="45"/>
      <c r="AU54" s="45"/>
    </row>
    <row r="55" ht="8.25" customHeight="1">
      <c r="A55" s="45"/>
    </row>
    <row r="56" ht="8.25" customHeight="1">
      <c r="A56" s="45"/>
    </row>
    <row r="57" spans="1:42" ht="8.2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</row>
    <row r="58" spans="1:42" ht="8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</row>
    <row r="59" spans="1:42" ht="8.2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</row>
    <row r="60" spans="1:42" ht="8.2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</row>
    <row r="61" spans="1:42" ht="8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</row>
    <row r="62" spans="1:42" ht="8.2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</row>
    <row r="63" spans="1:42" ht="8.2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</row>
    <row r="64" spans="1:42" ht="8.2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</row>
  </sheetData>
  <sheetProtection/>
  <mergeCells count="48">
    <mergeCell ref="BD33:BW34"/>
    <mergeCell ref="BD35:BW36"/>
    <mergeCell ref="BJ15:BK19"/>
    <mergeCell ref="BL15:BW19"/>
    <mergeCell ref="BJ21:BK25"/>
    <mergeCell ref="AY21:BI21"/>
    <mergeCell ref="AZ22:BC25"/>
    <mergeCell ref="BJ27:BK31"/>
    <mergeCell ref="AQ15:AT19"/>
    <mergeCell ref="AU15:AV19"/>
    <mergeCell ref="AW15:AX19"/>
    <mergeCell ref="AY15:BI15"/>
    <mergeCell ref="AZ16:BC19"/>
    <mergeCell ref="BD16:BE19"/>
    <mergeCell ref="BF16:BI17"/>
    <mergeCell ref="BF18:BI19"/>
    <mergeCell ref="AQ37:AR38"/>
    <mergeCell ref="AS37:BA38"/>
    <mergeCell ref="BL21:BW25"/>
    <mergeCell ref="BL27:BW31"/>
    <mergeCell ref="AQ33:AR34"/>
    <mergeCell ref="AS33:BA34"/>
    <mergeCell ref="AQ35:AR36"/>
    <mergeCell ref="AS35:BA36"/>
    <mergeCell ref="AQ27:AT31"/>
    <mergeCell ref="AU27:AV31"/>
    <mergeCell ref="AW27:AX31"/>
    <mergeCell ref="AY27:BI27"/>
    <mergeCell ref="AZ28:BC31"/>
    <mergeCell ref="BD28:BE31"/>
    <mergeCell ref="BF28:BI29"/>
    <mergeCell ref="BF30:BI31"/>
    <mergeCell ref="AQ21:AT25"/>
    <mergeCell ref="AU21:AV25"/>
    <mergeCell ref="AW21:AX25"/>
    <mergeCell ref="BF10:BI11"/>
    <mergeCell ref="BF12:BI13"/>
    <mergeCell ref="BF22:BI23"/>
    <mergeCell ref="BF24:BI25"/>
    <mergeCell ref="AQ10:AT13"/>
    <mergeCell ref="AU10:AV13"/>
    <mergeCell ref="BD22:BE25"/>
    <mergeCell ref="A1:AE5"/>
    <mergeCell ref="BL10:BW13"/>
    <mergeCell ref="AW10:BC11"/>
    <mergeCell ref="BJ10:BK13"/>
    <mergeCell ref="AW12:BC13"/>
    <mergeCell ref="BD10:BE1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15"/>
  <dimension ref="A1:CA64"/>
  <sheetViews>
    <sheetView showGridLines="0" zoomScalePageLayoutView="0" workbookViewId="0" topLeftCell="C1">
      <selection activeCell="BR10" sqref="BR10"/>
    </sheetView>
  </sheetViews>
  <sheetFormatPr defaultColWidth="1.7109375" defaultRowHeight="8.25" customHeight="1"/>
  <cols>
    <col min="1" max="16384" width="1.7109375" style="42" customWidth="1"/>
  </cols>
  <sheetData>
    <row r="1" spans="1:44" ht="9" customHeight="1">
      <c r="A1" s="185" t="s">
        <v>132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7"/>
      <c r="AF1" s="43"/>
      <c r="AG1" s="43"/>
      <c r="AH1" s="43"/>
      <c r="AI1" s="43"/>
      <c r="AJ1" s="43"/>
      <c r="AK1" s="43"/>
      <c r="AL1" s="43"/>
      <c r="AM1" s="44"/>
      <c r="AN1" s="44"/>
      <c r="AO1" s="44"/>
      <c r="AP1" s="44"/>
      <c r="AQ1" s="44"/>
      <c r="AR1" s="45"/>
    </row>
    <row r="2" spans="1:44" ht="9" customHeight="1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90"/>
      <c r="AF2" s="43"/>
      <c r="AG2" s="43"/>
      <c r="AH2" s="43"/>
      <c r="AI2" s="43"/>
      <c r="AJ2" s="43"/>
      <c r="AK2" s="43"/>
      <c r="AL2" s="43"/>
      <c r="AM2" s="44"/>
      <c r="AN2" s="44"/>
      <c r="AO2" s="44"/>
      <c r="AP2" s="44"/>
      <c r="AQ2" s="44"/>
      <c r="AR2" s="45"/>
    </row>
    <row r="3" spans="1:44" ht="9" customHeight="1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90"/>
      <c r="AF3" s="43"/>
      <c r="AG3" s="43"/>
      <c r="AH3" s="43"/>
      <c r="AI3" s="43"/>
      <c r="AJ3" s="43"/>
      <c r="AK3" s="43"/>
      <c r="AL3" s="43"/>
      <c r="AM3" s="44"/>
      <c r="AN3" s="44"/>
      <c r="AO3" s="44"/>
      <c r="AP3" s="44"/>
      <c r="AQ3" s="44"/>
      <c r="AR3" s="45"/>
    </row>
    <row r="4" spans="1:44" ht="9" customHeight="1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5"/>
    </row>
    <row r="5" spans="1:44" ht="9" customHeight="1" thickBot="1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3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5"/>
    </row>
    <row r="6" spans="1:44" ht="9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</row>
    <row r="7" spans="1:44" ht="9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</row>
    <row r="8" spans="1:44" ht="9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</row>
    <row r="9" spans="1:44" ht="9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4" ht="9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</row>
    <row r="11" spans="1:44" ht="9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</row>
    <row r="12" spans="1:59" ht="9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</row>
    <row r="13" spans="1:44" ht="9" customHeight="1" thickBo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</row>
    <row r="14" spans="1:79" ht="9" customHeight="1" thickBo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353" t="s">
        <v>146</v>
      </c>
      <c r="AM14" s="298"/>
      <c r="AN14" s="298"/>
      <c r="AO14" s="298"/>
      <c r="AP14" s="233" t="s">
        <v>25</v>
      </c>
      <c r="AQ14" s="233"/>
      <c r="AR14" s="401"/>
      <c r="AS14" s="401"/>
      <c r="AT14" s="401"/>
      <c r="AU14" s="401"/>
      <c r="AV14" s="401"/>
      <c r="AW14" s="401"/>
      <c r="AX14" s="401"/>
      <c r="AY14" s="401"/>
      <c r="AZ14" s="401"/>
      <c r="BA14" s="401"/>
      <c r="BB14" s="401"/>
      <c r="BC14" s="401"/>
      <c r="BD14" s="387" t="s">
        <v>290</v>
      </c>
      <c r="BE14" s="387"/>
      <c r="BF14" s="390"/>
      <c r="BG14" s="390"/>
      <c r="BH14" s="390"/>
      <c r="BI14" s="390"/>
      <c r="BJ14" s="390"/>
      <c r="BK14" s="390"/>
      <c r="BL14" s="390"/>
      <c r="BM14" s="390"/>
      <c r="BN14" s="233" t="s">
        <v>25</v>
      </c>
      <c r="BO14" s="233"/>
      <c r="BP14" s="384">
        <f>(AN31/3)*(((AN23*AN25)+(AN27*AN29))+SQRT((AN23*AN25)*(AN27*AN29)))</f>
        <v>1000</v>
      </c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7"/>
    </row>
    <row r="15" spans="1:79" ht="9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355"/>
      <c r="AM15" s="299"/>
      <c r="AN15" s="299"/>
      <c r="AO15" s="299"/>
      <c r="AP15" s="237"/>
      <c r="AQ15" s="237"/>
      <c r="AR15" s="199" t="s">
        <v>7</v>
      </c>
      <c r="AS15" s="199"/>
      <c r="AT15" s="299" t="s">
        <v>187</v>
      </c>
      <c r="AU15" s="299"/>
      <c r="AV15" s="237" t="s">
        <v>299</v>
      </c>
      <c r="AW15" s="237"/>
      <c r="AX15" s="237"/>
      <c r="AY15" s="237"/>
      <c r="AZ15" s="237"/>
      <c r="BA15" s="237"/>
      <c r="BB15" s="237"/>
      <c r="BC15" s="237"/>
      <c r="BD15" s="388"/>
      <c r="BE15" s="388"/>
      <c r="BF15" s="197" t="s">
        <v>300</v>
      </c>
      <c r="BG15" s="197"/>
      <c r="BH15" s="197"/>
      <c r="BI15" s="197"/>
      <c r="BJ15" s="197"/>
      <c r="BK15" s="197"/>
      <c r="BL15" s="197"/>
      <c r="BM15" s="197"/>
      <c r="BN15" s="237"/>
      <c r="BO15" s="237"/>
      <c r="BP15" s="385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9"/>
    </row>
    <row r="16" spans="1:79" ht="9" customHeight="1" thickBo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355"/>
      <c r="AM16" s="299"/>
      <c r="AN16" s="299"/>
      <c r="AO16" s="299"/>
      <c r="AP16" s="237"/>
      <c r="AQ16" s="237"/>
      <c r="AR16" s="201"/>
      <c r="AS16" s="201"/>
      <c r="AT16" s="299"/>
      <c r="AU16" s="299"/>
      <c r="AV16" s="237"/>
      <c r="AW16" s="237"/>
      <c r="AX16" s="237"/>
      <c r="AY16" s="237"/>
      <c r="AZ16" s="237"/>
      <c r="BA16" s="237"/>
      <c r="BB16" s="237"/>
      <c r="BC16" s="237"/>
      <c r="BD16" s="388"/>
      <c r="BE16" s="388"/>
      <c r="BF16" s="199"/>
      <c r="BG16" s="199"/>
      <c r="BH16" s="199"/>
      <c r="BI16" s="199"/>
      <c r="BJ16" s="199"/>
      <c r="BK16" s="199"/>
      <c r="BL16" s="199"/>
      <c r="BM16" s="199"/>
      <c r="BN16" s="237"/>
      <c r="BO16" s="237"/>
      <c r="BP16" s="385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9"/>
    </row>
    <row r="17" spans="1:79" ht="9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355"/>
      <c r="AM17" s="299"/>
      <c r="AN17" s="299"/>
      <c r="AO17" s="299"/>
      <c r="AP17" s="237"/>
      <c r="AQ17" s="237"/>
      <c r="AR17" s="197">
        <v>3</v>
      </c>
      <c r="AS17" s="197"/>
      <c r="AT17" s="299"/>
      <c r="AU17" s="299"/>
      <c r="AV17" s="237"/>
      <c r="AW17" s="237"/>
      <c r="AX17" s="237"/>
      <c r="AY17" s="237"/>
      <c r="AZ17" s="237"/>
      <c r="BA17" s="237"/>
      <c r="BB17" s="237"/>
      <c r="BC17" s="237"/>
      <c r="BD17" s="388"/>
      <c r="BE17" s="388"/>
      <c r="BF17" s="199"/>
      <c r="BG17" s="199"/>
      <c r="BH17" s="199"/>
      <c r="BI17" s="199"/>
      <c r="BJ17" s="199"/>
      <c r="BK17" s="199"/>
      <c r="BL17" s="199"/>
      <c r="BM17" s="199"/>
      <c r="BN17" s="237"/>
      <c r="BO17" s="237"/>
      <c r="BP17" s="385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9"/>
    </row>
    <row r="18" spans="1:79" ht="9" customHeight="1" thickBo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357"/>
      <c r="AM18" s="300"/>
      <c r="AN18" s="300"/>
      <c r="AO18" s="300"/>
      <c r="AP18" s="234"/>
      <c r="AQ18" s="234"/>
      <c r="AR18" s="201"/>
      <c r="AS18" s="201"/>
      <c r="AT18" s="300"/>
      <c r="AU18" s="300"/>
      <c r="AV18" s="234"/>
      <c r="AW18" s="234"/>
      <c r="AX18" s="234"/>
      <c r="AY18" s="234"/>
      <c r="AZ18" s="234"/>
      <c r="BA18" s="234"/>
      <c r="BB18" s="234"/>
      <c r="BC18" s="234"/>
      <c r="BD18" s="389"/>
      <c r="BE18" s="389"/>
      <c r="BF18" s="400"/>
      <c r="BG18" s="400"/>
      <c r="BH18" s="400"/>
      <c r="BI18" s="400"/>
      <c r="BJ18" s="400"/>
      <c r="BK18" s="400"/>
      <c r="BL18" s="400"/>
      <c r="BM18" s="400"/>
      <c r="BN18" s="234"/>
      <c r="BO18" s="234"/>
      <c r="BP18" s="386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1"/>
    </row>
    <row r="19" spans="1:74" ht="9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45"/>
      <c r="BH19" s="45"/>
      <c r="BI19" s="45"/>
      <c r="BJ19" s="45"/>
      <c r="BK19" s="45"/>
      <c r="BL19" s="45"/>
      <c r="BM19" s="57"/>
      <c r="BN19" s="57"/>
      <c r="BO19" s="57"/>
      <c r="BP19" s="57"/>
      <c r="BQ19" s="57"/>
      <c r="BR19" s="45"/>
      <c r="BS19" s="45"/>
      <c r="BT19" s="45"/>
      <c r="BU19" s="45"/>
      <c r="BV19" s="59"/>
    </row>
    <row r="20" spans="1:74" ht="9" customHeight="1">
      <c r="A20" s="45"/>
      <c r="B20" s="45"/>
      <c r="C20" s="45"/>
      <c r="D20" s="45"/>
      <c r="E20" s="45"/>
      <c r="F20" s="45"/>
      <c r="G20" s="45"/>
      <c r="H20" s="45"/>
      <c r="I20" s="45"/>
      <c r="J20" s="172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57"/>
      <c r="AR20" s="57"/>
      <c r="AS20" s="57"/>
      <c r="AT20" s="57"/>
      <c r="AU20" s="57"/>
      <c r="AV20" s="57"/>
      <c r="AW20" s="57"/>
      <c r="AX20" s="57"/>
      <c r="AY20" s="57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57"/>
      <c r="BN20" s="57"/>
      <c r="BO20" s="57"/>
      <c r="BP20" s="57"/>
      <c r="BQ20" s="57"/>
      <c r="BR20" s="45"/>
      <c r="BS20" s="45"/>
      <c r="BT20" s="45"/>
      <c r="BU20" s="45"/>
      <c r="BV20" s="59"/>
    </row>
    <row r="21" spans="1:74" ht="9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U21" s="57"/>
      <c r="AV21" s="57"/>
      <c r="AW21" s="57"/>
      <c r="AX21" s="57"/>
      <c r="AY21" s="57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57"/>
      <c r="BN21" s="57"/>
      <c r="BO21" s="57"/>
      <c r="BP21" s="57"/>
      <c r="BQ21" s="57"/>
      <c r="BR21" s="45"/>
      <c r="BS21" s="45"/>
      <c r="BT21" s="45"/>
      <c r="BU21" s="45"/>
      <c r="BV21" s="45"/>
    </row>
    <row r="22" spans="1:74" ht="9" customHeight="1" thickBo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U22" s="57"/>
      <c r="AV22" s="57"/>
      <c r="AW22" s="57"/>
      <c r="AX22" s="57"/>
      <c r="AY22" s="57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57"/>
      <c r="BN22" s="57"/>
      <c r="BO22" s="57"/>
      <c r="BP22" s="57"/>
      <c r="BQ22" s="57"/>
      <c r="BR22" s="61"/>
      <c r="BS22" s="61"/>
      <c r="BT22" s="45"/>
      <c r="BU22" s="45"/>
      <c r="BV22" s="45"/>
    </row>
    <row r="23" spans="1:79" ht="9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282" t="s">
        <v>1</v>
      </c>
      <c r="AM23" s="391"/>
      <c r="AN23" s="286">
        <v>10</v>
      </c>
      <c r="AO23" s="393"/>
      <c r="AP23" s="393"/>
      <c r="AQ23" s="393"/>
      <c r="AR23" s="393"/>
      <c r="AS23" s="393"/>
      <c r="AT23" s="393"/>
      <c r="AU23" s="393"/>
      <c r="AV23" s="394"/>
      <c r="AW23" s="57"/>
      <c r="AX23" s="57"/>
      <c r="AY23" s="57"/>
      <c r="AZ23" s="58"/>
      <c r="BA23" s="399" t="s">
        <v>303</v>
      </c>
      <c r="BB23" s="399"/>
      <c r="BC23" s="399"/>
      <c r="BD23" s="399"/>
      <c r="BE23" s="399"/>
      <c r="BF23" s="399"/>
      <c r="BG23" s="399"/>
      <c r="BH23" s="399"/>
      <c r="BI23" s="399"/>
      <c r="BJ23" s="399"/>
      <c r="BK23" s="399"/>
      <c r="BL23" s="399"/>
      <c r="BM23" s="399"/>
      <c r="BN23" s="399"/>
      <c r="BO23" s="399"/>
      <c r="BP23" s="399"/>
      <c r="BQ23" s="399"/>
      <c r="BR23" s="399"/>
      <c r="BS23" s="399"/>
      <c r="BT23" s="399"/>
      <c r="BU23" s="399"/>
      <c r="BV23" s="399"/>
      <c r="BW23" s="399"/>
      <c r="BX23" s="399"/>
      <c r="BY23" s="399"/>
      <c r="BZ23" s="399"/>
      <c r="CA23" s="399"/>
    </row>
    <row r="24" spans="1:79" ht="9" customHeight="1" thickBo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284"/>
      <c r="AM24" s="392"/>
      <c r="AN24" s="395"/>
      <c r="AO24" s="396"/>
      <c r="AP24" s="396"/>
      <c r="AQ24" s="396"/>
      <c r="AR24" s="396"/>
      <c r="AS24" s="396"/>
      <c r="AT24" s="396"/>
      <c r="AU24" s="396"/>
      <c r="AV24" s="397"/>
      <c r="AW24" s="57"/>
      <c r="AX24" s="57"/>
      <c r="AY24" s="57"/>
      <c r="AZ24" s="58"/>
      <c r="BA24" s="399"/>
      <c r="BB24" s="399"/>
      <c r="BC24" s="399"/>
      <c r="BD24" s="399"/>
      <c r="BE24" s="399"/>
      <c r="BF24" s="399"/>
      <c r="BG24" s="399"/>
      <c r="BH24" s="399"/>
      <c r="BI24" s="399"/>
      <c r="BJ24" s="399"/>
      <c r="BK24" s="399"/>
      <c r="BL24" s="399"/>
      <c r="BM24" s="399"/>
      <c r="BN24" s="399"/>
      <c r="BO24" s="399"/>
      <c r="BP24" s="399"/>
      <c r="BQ24" s="399"/>
      <c r="BR24" s="399"/>
      <c r="BS24" s="399"/>
      <c r="BT24" s="399"/>
      <c r="BU24" s="399"/>
      <c r="BV24" s="399"/>
      <c r="BW24" s="399"/>
      <c r="BX24" s="399"/>
      <c r="BY24" s="399"/>
      <c r="BZ24" s="399"/>
      <c r="CA24" s="399"/>
    </row>
    <row r="25" spans="1:79" ht="9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282" t="s">
        <v>14</v>
      </c>
      <c r="AM25" s="283"/>
      <c r="AN25" s="286">
        <v>10</v>
      </c>
      <c r="AO25" s="287"/>
      <c r="AP25" s="287"/>
      <c r="AQ25" s="287"/>
      <c r="AR25" s="287"/>
      <c r="AS25" s="287"/>
      <c r="AT25" s="287"/>
      <c r="AU25" s="287"/>
      <c r="AV25" s="288"/>
      <c r="AW25" s="57"/>
      <c r="AX25" s="57"/>
      <c r="AY25" s="57"/>
      <c r="AZ25" s="58"/>
      <c r="BA25" s="399"/>
      <c r="BB25" s="399"/>
      <c r="BC25" s="399"/>
      <c r="BD25" s="399"/>
      <c r="BE25" s="399"/>
      <c r="BF25" s="399"/>
      <c r="BG25" s="399"/>
      <c r="BH25" s="399"/>
      <c r="BI25" s="399"/>
      <c r="BJ25" s="399"/>
      <c r="BK25" s="399"/>
      <c r="BL25" s="399"/>
      <c r="BM25" s="399"/>
      <c r="BN25" s="399"/>
      <c r="BO25" s="399"/>
      <c r="BP25" s="399"/>
      <c r="BQ25" s="399"/>
      <c r="BR25" s="399"/>
      <c r="BS25" s="399"/>
      <c r="BT25" s="399"/>
      <c r="BU25" s="399"/>
      <c r="BV25" s="399"/>
      <c r="BW25" s="399"/>
      <c r="BX25" s="399"/>
      <c r="BY25" s="399"/>
      <c r="BZ25" s="399"/>
      <c r="CA25" s="399"/>
    </row>
    <row r="26" spans="1:79" ht="9" customHeight="1" thickBo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284"/>
      <c r="AM26" s="285"/>
      <c r="AN26" s="289"/>
      <c r="AO26" s="290"/>
      <c r="AP26" s="290"/>
      <c r="AQ26" s="290"/>
      <c r="AR26" s="290"/>
      <c r="AS26" s="290"/>
      <c r="AT26" s="290"/>
      <c r="AU26" s="290"/>
      <c r="AV26" s="291"/>
      <c r="AW26" s="57"/>
      <c r="AX26" s="57"/>
      <c r="AY26" s="57"/>
      <c r="AZ26" s="57"/>
      <c r="BA26" s="399"/>
      <c r="BB26" s="399"/>
      <c r="BC26" s="399"/>
      <c r="BD26" s="399"/>
      <c r="BE26" s="399"/>
      <c r="BF26" s="399"/>
      <c r="BG26" s="399"/>
      <c r="BH26" s="399"/>
      <c r="BI26" s="399"/>
      <c r="BJ26" s="399"/>
      <c r="BK26" s="399"/>
      <c r="BL26" s="399"/>
      <c r="BM26" s="399"/>
      <c r="BN26" s="399"/>
      <c r="BO26" s="399"/>
      <c r="BP26" s="399"/>
      <c r="BQ26" s="399"/>
      <c r="BR26" s="399"/>
      <c r="BS26" s="399"/>
      <c r="BT26" s="399"/>
      <c r="BU26" s="399"/>
      <c r="BV26" s="399"/>
      <c r="BW26" s="399"/>
      <c r="BX26" s="399"/>
      <c r="BY26" s="399"/>
      <c r="BZ26" s="399"/>
      <c r="CA26" s="399"/>
    </row>
    <row r="27" spans="1:79" ht="9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282" t="s">
        <v>301</v>
      </c>
      <c r="AM27" s="391"/>
      <c r="AN27" s="286">
        <v>10</v>
      </c>
      <c r="AO27" s="393"/>
      <c r="AP27" s="393"/>
      <c r="AQ27" s="393"/>
      <c r="AR27" s="393"/>
      <c r="AS27" s="393"/>
      <c r="AT27" s="393"/>
      <c r="AU27" s="393"/>
      <c r="AV27" s="394"/>
      <c r="AW27" s="57"/>
      <c r="AX27" s="57"/>
      <c r="AY27" s="57"/>
      <c r="AZ27" s="57"/>
      <c r="BA27" s="399"/>
      <c r="BB27" s="399"/>
      <c r="BC27" s="399"/>
      <c r="BD27" s="399"/>
      <c r="BE27" s="399"/>
      <c r="BF27" s="399"/>
      <c r="BG27" s="399"/>
      <c r="BH27" s="399"/>
      <c r="BI27" s="399"/>
      <c r="BJ27" s="399"/>
      <c r="BK27" s="399"/>
      <c r="BL27" s="399"/>
      <c r="BM27" s="399"/>
      <c r="BN27" s="399"/>
      <c r="BO27" s="399"/>
      <c r="BP27" s="399"/>
      <c r="BQ27" s="399"/>
      <c r="BR27" s="399"/>
      <c r="BS27" s="399"/>
      <c r="BT27" s="399"/>
      <c r="BU27" s="399"/>
      <c r="BV27" s="399"/>
      <c r="BW27" s="399"/>
      <c r="BX27" s="399"/>
      <c r="BY27" s="399"/>
      <c r="BZ27" s="399"/>
      <c r="CA27" s="399"/>
    </row>
    <row r="28" spans="1:74" ht="9" customHeight="1" thickBo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284"/>
      <c r="AM28" s="392"/>
      <c r="AN28" s="395"/>
      <c r="AO28" s="396"/>
      <c r="AP28" s="396"/>
      <c r="AQ28" s="396"/>
      <c r="AR28" s="396"/>
      <c r="AS28" s="396"/>
      <c r="AT28" s="396"/>
      <c r="AU28" s="396"/>
      <c r="AV28" s="39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45"/>
      <c r="BH28" s="45"/>
      <c r="BI28" s="45"/>
      <c r="BJ28" s="45"/>
      <c r="BK28" s="45"/>
      <c r="BL28" s="59"/>
      <c r="BM28" s="57"/>
      <c r="BN28" s="57"/>
      <c r="BO28" s="57"/>
      <c r="BP28" s="57"/>
      <c r="BQ28" s="57"/>
      <c r="BR28" s="45"/>
      <c r="BS28" s="59"/>
      <c r="BT28" s="59"/>
      <c r="BU28" s="59"/>
      <c r="BV28" s="45"/>
    </row>
    <row r="29" spans="1:74" ht="9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282" t="s">
        <v>302</v>
      </c>
      <c r="AM29" s="283"/>
      <c r="AN29" s="286">
        <v>10</v>
      </c>
      <c r="AO29" s="287"/>
      <c r="AP29" s="287"/>
      <c r="AQ29" s="287"/>
      <c r="AR29" s="287"/>
      <c r="AS29" s="287"/>
      <c r="AT29" s="287"/>
      <c r="AU29" s="287"/>
      <c r="AV29" s="288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45"/>
      <c r="BH29" s="45"/>
      <c r="BI29" s="45"/>
      <c r="BJ29" s="45"/>
      <c r="BK29" s="45"/>
      <c r="BL29" s="59"/>
      <c r="BM29" s="57"/>
      <c r="BN29" s="57"/>
      <c r="BO29" s="57"/>
      <c r="BP29" s="57"/>
      <c r="BQ29" s="57"/>
      <c r="BR29" s="45"/>
      <c r="BS29" s="59"/>
      <c r="BT29" s="59"/>
      <c r="BU29" s="59"/>
      <c r="BV29" s="59"/>
    </row>
    <row r="30" spans="1:74" ht="9" customHeight="1" thickBo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284"/>
      <c r="AM30" s="285"/>
      <c r="AN30" s="289"/>
      <c r="AO30" s="290"/>
      <c r="AP30" s="290"/>
      <c r="AQ30" s="290"/>
      <c r="AR30" s="290"/>
      <c r="AS30" s="290"/>
      <c r="AT30" s="290"/>
      <c r="AU30" s="290"/>
      <c r="AV30" s="291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45"/>
      <c r="BH30" s="45"/>
      <c r="BI30" s="45"/>
      <c r="BJ30" s="45"/>
      <c r="BK30" s="45"/>
      <c r="BL30" s="45"/>
      <c r="BM30" s="57"/>
      <c r="BN30" s="57"/>
      <c r="BO30" s="57"/>
      <c r="BP30" s="57"/>
      <c r="BQ30" s="57"/>
      <c r="BR30" s="45"/>
      <c r="BS30" s="45"/>
      <c r="BT30" s="45"/>
      <c r="BU30" s="45"/>
      <c r="BV30" s="59"/>
    </row>
    <row r="31" spans="1:74" ht="9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282" t="s">
        <v>7</v>
      </c>
      <c r="AM31" s="283"/>
      <c r="AN31" s="286">
        <v>10</v>
      </c>
      <c r="AO31" s="287"/>
      <c r="AP31" s="287"/>
      <c r="AQ31" s="287"/>
      <c r="AR31" s="287"/>
      <c r="AS31" s="287"/>
      <c r="AT31" s="287"/>
      <c r="AU31" s="287"/>
      <c r="AV31" s="288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45"/>
      <c r="BM31" s="57"/>
      <c r="BN31" s="57"/>
      <c r="BO31" s="57"/>
      <c r="BP31" s="57"/>
      <c r="BQ31" s="57"/>
      <c r="BR31" s="45"/>
      <c r="BS31" s="45"/>
      <c r="BT31" s="45"/>
      <c r="BU31" s="45"/>
      <c r="BV31" s="59"/>
    </row>
    <row r="32" spans="1:74" ht="9" customHeight="1" thickBo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284"/>
      <c r="AM32" s="285"/>
      <c r="AN32" s="289"/>
      <c r="AO32" s="290"/>
      <c r="AP32" s="290"/>
      <c r="AQ32" s="290"/>
      <c r="AR32" s="290"/>
      <c r="AS32" s="290"/>
      <c r="AT32" s="290"/>
      <c r="AU32" s="290"/>
      <c r="AV32" s="291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45"/>
      <c r="BO32" s="45"/>
      <c r="BP32" s="45"/>
      <c r="BQ32" s="45"/>
      <c r="BR32" s="45"/>
      <c r="BS32" s="45"/>
      <c r="BT32" s="45"/>
      <c r="BU32" s="45"/>
      <c r="BV32" s="59"/>
    </row>
    <row r="33" spans="1:73" ht="9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57"/>
      <c r="AR33" s="57"/>
      <c r="AS33" s="57"/>
      <c r="AT33" s="57"/>
      <c r="AU33" s="57"/>
      <c r="AV33" s="45"/>
      <c r="AW33" s="45"/>
      <c r="AX33" s="59"/>
      <c r="AY33" s="59"/>
      <c r="AZ33" s="59"/>
      <c r="BA33" s="59"/>
      <c r="BB33" s="59"/>
      <c r="BC33" s="59"/>
      <c r="BD33" s="59"/>
      <c r="BE33" s="57"/>
      <c r="BF33" s="57"/>
      <c r="BG33" s="57"/>
      <c r="BH33" s="57"/>
      <c r="BI33" s="57"/>
      <c r="BJ33" s="57"/>
      <c r="BK33" s="57"/>
      <c r="BL33" s="57"/>
      <c r="BM33" s="57"/>
      <c r="BN33" s="45"/>
      <c r="BO33" s="45"/>
      <c r="BP33" s="45"/>
      <c r="BQ33" s="45"/>
      <c r="BR33" s="45"/>
      <c r="BS33" s="45"/>
      <c r="BT33" s="45"/>
      <c r="BU33" s="45"/>
    </row>
    <row r="34" spans="1:73" ht="9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W34" s="45"/>
      <c r="AX34" s="59"/>
      <c r="AY34" s="59"/>
      <c r="AZ34" s="59"/>
      <c r="BA34" s="59"/>
      <c r="BB34" s="59"/>
      <c r="BC34" s="59"/>
      <c r="BD34" s="59"/>
      <c r="BE34" s="57"/>
      <c r="BF34" s="57"/>
      <c r="BG34" s="57"/>
      <c r="BH34" s="57"/>
      <c r="BI34" s="57"/>
      <c r="BJ34" s="57"/>
      <c r="BK34" s="57"/>
      <c r="BL34" s="57"/>
      <c r="BM34" s="57"/>
      <c r="BN34" s="45"/>
      <c r="BO34" s="45"/>
      <c r="BP34" s="45"/>
      <c r="BQ34" s="45"/>
      <c r="BR34" s="45"/>
      <c r="BS34" s="45"/>
      <c r="BT34" s="45"/>
      <c r="BU34" s="45"/>
    </row>
    <row r="35" spans="1:37" ht="9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</row>
    <row r="36" spans="1:44" ht="9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</row>
    <row r="37" spans="1:44" ht="9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</row>
    <row r="38" spans="1:44" ht="9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</row>
    <row r="39" spans="1:44" ht="9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</row>
    <row r="40" spans="1:44" ht="9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45"/>
      <c r="AM40" s="45"/>
      <c r="AN40" s="45"/>
      <c r="AO40" s="45"/>
      <c r="AP40" s="45"/>
      <c r="AQ40" s="45"/>
      <c r="AR40" s="45"/>
    </row>
    <row r="41" spans="1:44" ht="9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45"/>
      <c r="AM41" s="45"/>
      <c r="AN41" s="45"/>
      <c r="AO41" s="45"/>
      <c r="AP41" s="45"/>
      <c r="AQ41" s="45"/>
      <c r="AR41" s="45"/>
    </row>
    <row r="42" spans="1:44" ht="9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</row>
    <row r="43" spans="1:44" ht="9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</row>
    <row r="44" spans="1:44" ht="9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45"/>
      <c r="AM44" s="45"/>
      <c r="AN44" s="45"/>
      <c r="AO44" s="45"/>
      <c r="AP44" s="45"/>
      <c r="AQ44" s="45"/>
      <c r="AR44" s="45"/>
    </row>
    <row r="45" spans="1:44" ht="9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45"/>
      <c r="AM45" s="45"/>
      <c r="AN45" s="45"/>
      <c r="AO45" s="45"/>
      <c r="AP45" s="45"/>
      <c r="AQ45" s="45"/>
      <c r="AR45" s="45"/>
    </row>
    <row r="46" spans="1:44" ht="9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</row>
    <row r="47" spans="1:44" ht="9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</row>
    <row r="48" spans="1:44" ht="9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</row>
    <row r="49" spans="1:37" ht="9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</row>
    <row r="50" spans="1:37" ht="8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</row>
    <row r="51" spans="1:37" ht="8.2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</row>
    <row r="52" spans="1:37" ht="8.2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</row>
    <row r="53" spans="1:37" ht="8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</row>
    <row r="54" spans="1:37" ht="8.2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</row>
    <row r="55" spans="1:37" ht="8.2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</row>
    <row r="56" spans="1:37" ht="8.2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</row>
    <row r="57" spans="1:37" ht="8.2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</row>
    <row r="58" spans="1:37" ht="8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</row>
    <row r="59" spans="1:37" ht="8.2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</row>
    <row r="60" spans="1:37" ht="8.2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</row>
    <row r="61" spans="1:37" ht="8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</row>
    <row r="62" spans="1:37" ht="8.2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</row>
    <row r="63" spans="1:37" ht="8.2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</row>
    <row r="64" spans="1:37" ht="8.2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</row>
  </sheetData>
  <sheetProtection/>
  <mergeCells count="25">
    <mergeCell ref="AL25:AM26"/>
    <mergeCell ref="AN25:AV26"/>
    <mergeCell ref="AL31:AM32"/>
    <mergeCell ref="AN31:AV32"/>
    <mergeCell ref="AL27:AM28"/>
    <mergeCell ref="AN27:AV28"/>
    <mergeCell ref="AL29:AM30"/>
    <mergeCell ref="AN29:AV30"/>
    <mergeCell ref="BF14:BM14"/>
    <mergeCell ref="AR15:AS16"/>
    <mergeCell ref="AT15:AU18"/>
    <mergeCell ref="AV15:BC18"/>
    <mergeCell ref="AR14:BC14"/>
    <mergeCell ref="AL23:AM24"/>
    <mergeCell ref="AN23:AV24"/>
    <mergeCell ref="A1:AE5"/>
    <mergeCell ref="BA23:CA27"/>
    <mergeCell ref="AP14:AQ18"/>
    <mergeCell ref="AL14:AO18"/>
    <mergeCell ref="BF18:BM18"/>
    <mergeCell ref="BF15:BM17"/>
    <mergeCell ref="BD14:BE18"/>
    <mergeCell ref="BN14:BO18"/>
    <mergeCell ref="AR17:AS18"/>
    <mergeCell ref="BP14:CA18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16"/>
  <dimension ref="A1:CA67"/>
  <sheetViews>
    <sheetView showGridLines="0" zoomScalePageLayoutView="0" workbookViewId="0" topLeftCell="A1">
      <selection activeCell="BR10" sqref="BR10"/>
    </sheetView>
  </sheetViews>
  <sheetFormatPr defaultColWidth="1.7109375" defaultRowHeight="8.25" customHeight="1"/>
  <cols>
    <col min="1" max="16384" width="1.7109375" style="42" customWidth="1"/>
  </cols>
  <sheetData>
    <row r="1" spans="1:44" ht="9" customHeight="1">
      <c r="A1" s="185" t="s">
        <v>275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7"/>
      <c r="AF1" s="43"/>
      <c r="AG1" s="43"/>
      <c r="AH1" s="43"/>
      <c r="AI1" s="43"/>
      <c r="AJ1" s="43"/>
      <c r="AK1" s="43"/>
      <c r="AL1" s="43"/>
      <c r="AM1" s="44"/>
      <c r="AN1" s="44"/>
      <c r="AO1" s="44"/>
      <c r="AP1" s="44"/>
      <c r="AQ1" s="44"/>
      <c r="AR1" s="45"/>
    </row>
    <row r="2" spans="1:44" ht="9" customHeight="1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90"/>
      <c r="AF2" s="43"/>
      <c r="AG2" s="43"/>
      <c r="AH2" s="43"/>
      <c r="AI2" s="43"/>
      <c r="AJ2" s="43"/>
      <c r="AK2" s="43"/>
      <c r="AL2" s="43"/>
      <c r="AM2" s="44"/>
      <c r="AN2" s="44"/>
      <c r="AO2" s="44"/>
      <c r="AP2" s="44"/>
      <c r="AQ2" s="44"/>
      <c r="AR2" s="45"/>
    </row>
    <row r="3" spans="1:44" ht="9" customHeight="1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90"/>
      <c r="AF3" s="43"/>
      <c r="AG3" s="43"/>
      <c r="AH3" s="43"/>
      <c r="AI3" s="43"/>
      <c r="AJ3" s="43"/>
      <c r="AK3" s="43"/>
      <c r="AL3" s="43"/>
      <c r="AM3" s="44"/>
      <c r="AN3" s="44"/>
      <c r="AO3" s="44"/>
      <c r="AP3" s="44"/>
      <c r="AQ3" s="44"/>
      <c r="AR3" s="45"/>
    </row>
    <row r="4" spans="1:44" ht="9" customHeight="1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5"/>
    </row>
    <row r="5" spans="1:44" ht="9" customHeight="1" thickBot="1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3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5"/>
    </row>
    <row r="6" spans="1:44" ht="9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</row>
    <row r="7" spans="1:44" ht="9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</row>
    <row r="8" spans="1:44" ht="9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</row>
    <row r="9" spans="1:44" ht="9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4" ht="9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</row>
    <row r="11" spans="1:44" ht="9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</row>
    <row r="12" spans="1:44" ht="9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</row>
    <row r="13" spans="1:36" ht="9" customHeight="1" thickBo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</row>
    <row r="14" spans="1:79" ht="9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L14" s="353" t="s">
        <v>146</v>
      </c>
      <c r="AM14" s="298"/>
      <c r="AN14" s="298"/>
      <c r="AO14" s="298"/>
      <c r="AP14" s="233" t="s">
        <v>25</v>
      </c>
      <c r="AQ14" s="233"/>
      <c r="AR14" s="197" t="s">
        <v>7</v>
      </c>
      <c r="AS14" s="197"/>
      <c r="AT14" s="298" t="s">
        <v>187</v>
      </c>
      <c r="AU14" s="298"/>
      <c r="AV14" s="233" t="s">
        <v>306</v>
      </c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 t="s">
        <v>25</v>
      </c>
      <c r="BO14" s="233"/>
      <c r="BP14" s="384">
        <f>((AN30/6)*((2*AN22*AN24)+(AN22*AN28)+(AN24*AN26)+(2*AN26*AN28)))</f>
        <v>1000</v>
      </c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7"/>
    </row>
    <row r="15" spans="1:79" ht="9" customHeight="1" thickBo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L15" s="355"/>
      <c r="AM15" s="299"/>
      <c r="AN15" s="299"/>
      <c r="AO15" s="299"/>
      <c r="AP15" s="237"/>
      <c r="AQ15" s="237"/>
      <c r="AR15" s="201"/>
      <c r="AS15" s="201"/>
      <c r="AT15" s="299"/>
      <c r="AU15" s="299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385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9"/>
    </row>
    <row r="16" spans="1:79" ht="9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L16" s="355"/>
      <c r="AM16" s="299"/>
      <c r="AN16" s="299"/>
      <c r="AO16" s="299"/>
      <c r="AP16" s="237"/>
      <c r="AQ16" s="237"/>
      <c r="AR16" s="197">
        <v>6</v>
      </c>
      <c r="AS16" s="197"/>
      <c r="AT16" s="299"/>
      <c r="AU16" s="299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385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9"/>
    </row>
    <row r="17" spans="1:79" ht="9" customHeight="1" thickBo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L17" s="357"/>
      <c r="AM17" s="300"/>
      <c r="AN17" s="300"/>
      <c r="AO17" s="300"/>
      <c r="AP17" s="234"/>
      <c r="AQ17" s="234"/>
      <c r="AR17" s="201"/>
      <c r="AS17" s="201"/>
      <c r="AT17" s="300"/>
      <c r="AU17" s="300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386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1"/>
    </row>
    <row r="18" spans="1:74" ht="9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L18" s="45"/>
      <c r="AM18" s="45"/>
      <c r="AN18" s="45"/>
      <c r="AO18" s="45"/>
      <c r="AP18" s="45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45"/>
      <c r="BH18" s="45"/>
      <c r="BI18" s="45"/>
      <c r="BJ18" s="45"/>
      <c r="BK18" s="45"/>
      <c r="BL18" s="45"/>
      <c r="BM18" s="57"/>
      <c r="BN18" s="57"/>
      <c r="BO18" s="57"/>
      <c r="BP18" s="57"/>
      <c r="BQ18" s="57"/>
      <c r="BR18" s="45"/>
      <c r="BS18" s="45"/>
      <c r="BT18" s="45"/>
      <c r="BU18" s="45"/>
      <c r="BV18" s="59"/>
    </row>
    <row r="19" spans="1:74" ht="9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L19" s="45"/>
      <c r="AM19" s="45"/>
      <c r="AN19" s="45"/>
      <c r="AO19" s="45"/>
      <c r="AP19" s="45"/>
      <c r="AQ19" s="57"/>
      <c r="AR19" s="57"/>
      <c r="AS19" s="57"/>
      <c r="AT19" s="57"/>
      <c r="AU19" s="57"/>
      <c r="AV19" s="57"/>
      <c r="AW19" s="57"/>
      <c r="AX19" s="57"/>
      <c r="AY19" s="57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57"/>
      <c r="BN19" s="57"/>
      <c r="BO19" s="57"/>
      <c r="BP19" s="57"/>
      <c r="BQ19" s="57"/>
      <c r="BR19" s="45"/>
      <c r="BS19" s="45"/>
      <c r="BT19" s="45"/>
      <c r="BU19" s="45"/>
      <c r="BV19" s="59"/>
    </row>
    <row r="20" spans="1:74" ht="9" customHeight="1">
      <c r="A20" s="45"/>
      <c r="B20" s="45"/>
      <c r="C20" s="45"/>
      <c r="D20" s="45"/>
      <c r="E20" s="45"/>
      <c r="F20" s="45"/>
      <c r="G20" s="45"/>
      <c r="H20" s="45"/>
      <c r="I20" s="45"/>
      <c r="J20" s="172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U20" s="57"/>
      <c r="AV20" s="57"/>
      <c r="AW20" s="57"/>
      <c r="AX20" s="57"/>
      <c r="AY20" s="57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57"/>
      <c r="BN20" s="57"/>
      <c r="BO20" s="57"/>
      <c r="BP20" s="57"/>
      <c r="BQ20" s="57"/>
      <c r="BR20" s="45"/>
      <c r="BS20" s="45"/>
      <c r="BT20" s="45"/>
      <c r="BU20" s="45"/>
      <c r="BV20" s="45"/>
    </row>
    <row r="21" spans="1:74" ht="9" customHeight="1" thickBo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U21" s="57"/>
      <c r="AV21" s="57"/>
      <c r="AW21" s="57"/>
      <c r="AX21" s="57"/>
      <c r="AY21" s="57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57"/>
      <c r="BN21" s="57"/>
      <c r="BO21" s="57"/>
      <c r="BP21" s="57"/>
      <c r="BQ21" s="57"/>
      <c r="BR21" s="61"/>
      <c r="BS21" s="61"/>
      <c r="BT21" s="45"/>
      <c r="BU21" s="45"/>
      <c r="BV21" s="45"/>
    </row>
    <row r="22" spans="1:79" ht="9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L22" s="282" t="s">
        <v>1</v>
      </c>
      <c r="AM22" s="391"/>
      <c r="AN22" s="286">
        <v>10</v>
      </c>
      <c r="AO22" s="393"/>
      <c r="AP22" s="393"/>
      <c r="AQ22" s="393"/>
      <c r="AR22" s="393"/>
      <c r="AS22" s="393"/>
      <c r="AT22" s="393"/>
      <c r="AU22" s="393"/>
      <c r="AV22" s="394"/>
      <c r="AW22" s="57"/>
      <c r="AX22" s="57"/>
      <c r="AY22" s="57"/>
      <c r="AZ22" s="58"/>
      <c r="BA22" s="407" t="s">
        <v>305</v>
      </c>
      <c r="BB22" s="408"/>
      <c r="BC22" s="408"/>
      <c r="BD22" s="408"/>
      <c r="BE22" s="408"/>
      <c r="BF22" s="408"/>
      <c r="BG22" s="408"/>
      <c r="BH22" s="408"/>
      <c r="BI22" s="408"/>
      <c r="BJ22" s="408"/>
      <c r="BK22" s="408"/>
      <c r="BL22" s="408"/>
      <c r="BM22" s="408"/>
      <c r="BN22" s="408"/>
      <c r="BO22" s="408"/>
      <c r="BP22" s="408"/>
      <c r="BQ22" s="408"/>
      <c r="BR22" s="408"/>
      <c r="BS22" s="408"/>
      <c r="BT22" s="408"/>
      <c r="BU22" s="408"/>
      <c r="BV22" s="408"/>
      <c r="BW22" s="408"/>
      <c r="BX22" s="408"/>
      <c r="BY22" s="408"/>
      <c r="BZ22" s="408"/>
      <c r="CA22" s="409"/>
    </row>
    <row r="23" spans="1:79" ht="9" customHeight="1" thickBo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L23" s="284"/>
      <c r="AM23" s="392"/>
      <c r="AN23" s="395"/>
      <c r="AO23" s="396"/>
      <c r="AP23" s="396"/>
      <c r="AQ23" s="396"/>
      <c r="AR23" s="396"/>
      <c r="AS23" s="396"/>
      <c r="AT23" s="396"/>
      <c r="AU23" s="396"/>
      <c r="AV23" s="397"/>
      <c r="AW23" s="57"/>
      <c r="AX23" s="57"/>
      <c r="AY23" s="57"/>
      <c r="AZ23" s="58"/>
      <c r="BA23" s="402"/>
      <c r="BB23" s="399"/>
      <c r="BC23" s="399"/>
      <c r="BD23" s="399"/>
      <c r="BE23" s="399"/>
      <c r="BF23" s="399"/>
      <c r="BG23" s="399"/>
      <c r="BH23" s="399"/>
      <c r="BI23" s="399"/>
      <c r="BJ23" s="399"/>
      <c r="BK23" s="399"/>
      <c r="BL23" s="399"/>
      <c r="BM23" s="399"/>
      <c r="BN23" s="399"/>
      <c r="BO23" s="399"/>
      <c r="BP23" s="399"/>
      <c r="BQ23" s="399"/>
      <c r="BR23" s="399"/>
      <c r="BS23" s="399"/>
      <c r="BT23" s="399"/>
      <c r="BU23" s="399"/>
      <c r="BV23" s="399"/>
      <c r="BW23" s="399"/>
      <c r="BX23" s="399"/>
      <c r="BY23" s="399"/>
      <c r="BZ23" s="399"/>
      <c r="CA23" s="403"/>
    </row>
    <row r="24" spans="1:79" ht="9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L24" s="282" t="s">
        <v>14</v>
      </c>
      <c r="AM24" s="283"/>
      <c r="AN24" s="286">
        <v>10</v>
      </c>
      <c r="AO24" s="287"/>
      <c r="AP24" s="287"/>
      <c r="AQ24" s="287"/>
      <c r="AR24" s="287"/>
      <c r="AS24" s="287"/>
      <c r="AT24" s="287"/>
      <c r="AU24" s="287"/>
      <c r="AV24" s="288"/>
      <c r="AW24" s="57"/>
      <c r="AX24" s="57"/>
      <c r="AY24" s="57"/>
      <c r="AZ24" s="58"/>
      <c r="BA24" s="402"/>
      <c r="BB24" s="399"/>
      <c r="BC24" s="399"/>
      <c r="BD24" s="399"/>
      <c r="BE24" s="399"/>
      <c r="BF24" s="399"/>
      <c r="BG24" s="399"/>
      <c r="BH24" s="399"/>
      <c r="BI24" s="399"/>
      <c r="BJ24" s="399"/>
      <c r="BK24" s="399"/>
      <c r="BL24" s="399"/>
      <c r="BM24" s="399"/>
      <c r="BN24" s="399"/>
      <c r="BO24" s="399"/>
      <c r="BP24" s="399"/>
      <c r="BQ24" s="399"/>
      <c r="BR24" s="399"/>
      <c r="BS24" s="399"/>
      <c r="BT24" s="399"/>
      <c r="BU24" s="399"/>
      <c r="BV24" s="399"/>
      <c r="BW24" s="399"/>
      <c r="BX24" s="399"/>
      <c r="BY24" s="399"/>
      <c r="BZ24" s="399"/>
      <c r="CA24" s="403"/>
    </row>
    <row r="25" spans="1:79" ht="9" customHeight="1" thickBo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L25" s="284"/>
      <c r="AM25" s="285"/>
      <c r="AN25" s="289"/>
      <c r="AO25" s="290"/>
      <c r="AP25" s="290"/>
      <c r="AQ25" s="290"/>
      <c r="AR25" s="290"/>
      <c r="AS25" s="290"/>
      <c r="AT25" s="290"/>
      <c r="AU25" s="290"/>
      <c r="AV25" s="291"/>
      <c r="AW25" s="57"/>
      <c r="AX25" s="57"/>
      <c r="AY25" s="57"/>
      <c r="AZ25" s="57"/>
      <c r="BA25" s="402"/>
      <c r="BB25" s="399"/>
      <c r="BC25" s="399"/>
      <c r="BD25" s="399"/>
      <c r="BE25" s="399"/>
      <c r="BF25" s="399"/>
      <c r="BG25" s="399"/>
      <c r="BH25" s="399"/>
      <c r="BI25" s="399"/>
      <c r="BJ25" s="399"/>
      <c r="BK25" s="399"/>
      <c r="BL25" s="399"/>
      <c r="BM25" s="399"/>
      <c r="BN25" s="399"/>
      <c r="BO25" s="399"/>
      <c r="BP25" s="399"/>
      <c r="BQ25" s="399"/>
      <c r="BR25" s="399"/>
      <c r="BS25" s="399"/>
      <c r="BT25" s="399"/>
      <c r="BU25" s="399"/>
      <c r="BV25" s="399"/>
      <c r="BW25" s="399"/>
      <c r="BX25" s="399"/>
      <c r="BY25" s="399"/>
      <c r="BZ25" s="399"/>
      <c r="CA25" s="403"/>
    </row>
    <row r="26" spans="1:79" ht="9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L26" s="282" t="s">
        <v>232</v>
      </c>
      <c r="AM26" s="391"/>
      <c r="AN26" s="286">
        <v>10</v>
      </c>
      <c r="AO26" s="393"/>
      <c r="AP26" s="393"/>
      <c r="AQ26" s="393"/>
      <c r="AR26" s="393"/>
      <c r="AS26" s="393"/>
      <c r="AT26" s="393"/>
      <c r="AU26" s="393"/>
      <c r="AV26" s="394"/>
      <c r="AW26" s="57"/>
      <c r="AX26" s="57"/>
      <c r="AY26" s="57"/>
      <c r="AZ26" s="57"/>
      <c r="BA26" s="402"/>
      <c r="BB26" s="399"/>
      <c r="BC26" s="399"/>
      <c r="BD26" s="399"/>
      <c r="BE26" s="399"/>
      <c r="BF26" s="399"/>
      <c r="BG26" s="399"/>
      <c r="BH26" s="399"/>
      <c r="BI26" s="399"/>
      <c r="BJ26" s="399"/>
      <c r="BK26" s="399"/>
      <c r="BL26" s="399"/>
      <c r="BM26" s="399"/>
      <c r="BN26" s="399"/>
      <c r="BO26" s="399"/>
      <c r="BP26" s="399"/>
      <c r="BQ26" s="399"/>
      <c r="BR26" s="399"/>
      <c r="BS26" s="399"/>
      <c r="BT26" s="399"/>
      <c r="BU26" s="399"/>
      <c r="BV26" s="399"/>
      <c r="BW26" s="399"/>
      <c r="BX26" s="399"/>
      <c r="BY26" s="399"/>
      <c r="BZ26" s="399"/>
      <c r="CA26" s="403"/>
    </row>
    <row r="27" spans="1:79" ht="9" customHeight="1" thickBo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L27" s="284"/>
      <c r="AM27" s="392"/>
      <c r="AN27" s="395"/>
      <c r="AO27" s="396"/>
      <c r="AP27" s="396"/>
      <c r="AQ27" s="396"/>
      <c r="AR27" s="396"/>
      <c r="AS27" s="396"/>
      <c r="AT27" s="396"/>
      <c r="AU27" s="396"/>
      <c r="AV27" s="397"/>
      <c r="AW27" s="57"/>
      <c r="AX27" s="57"/>
      <c r="AY27" s="57"/>
      <c r="AZ27" s="57"/>
      <c r="BA27" s="402"/>
      <c r="BB27" s="399"/>
      <c r="BC27" s="399"/>
      <c r="BD27" s="399"/>
      <c r="BE27" s="399"/>
      <c r="BF27" s="399"/>
      <c r="BG27" s="399"/>
      <c r="BH27" s="399"/>
      <c r="BI27" s="399"/>
      <c r="BJ27" s="399"/>
      <c r="BK27" s="399"/>
      <c r="BL27" s="399"/>
      <c r="BM27" s="399"/>
      <c r="BN27" s="399"/>
      <c r="BO27" s="399"/>
      <c r="BP27" s="399"/>
      <c r="BQ27" s="399"/>
      <c r="BR27" s="399"/>
      <c r="BS27" s="399"/>
      <c r="BT27" s="399"/>
      <c r="BU27" s="399"/>
      <c r="BV27" s="399"/>
      <c r="BW27" s="399"/>
      <c r="BX27" s="399"/>
      <c r="BY27" s="399"/>
      <c r="BZ27" s="399"/>
      <c r="CA27" s="403"/>
    </row>
    <row r="28" spans="1:79" ht="9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L28" s="282" t="s">
        <v>31</v>
      </c>
      <c r="AM28" s="283"/>
      <c r="AN28" s="286">
        <v>10</v>
      </c>
      <c r="AO28" s="287"/>
      <c r="AP28" s="287"/>
      <c r="AQ28" s="287"/>
      <c r="AR28" s="287"/>
      <c r="AS28" s="287"/>
      <c r="AT28" s="287"/>
      <c r="AU28" s="287"/>
      <c r="AV28" s="288"/>
      <c r="AW28" s="57"/>
      <c r="AX28" s="57"/>
      <c r="AY28" s="57"/>
      <c r="AZ28" s="57"/>
      <c r="BA28" s="402"/>
      <c r="BB28" s="399"/>
      <c r="BC28" s="399"/>
      <c r="BD28" s="399"/>
      <c r="BE28" s="399"/>
      <c r="BF28" s="399"/>
      <c r="BG28" s="399"/>
      <c r="BH28" s="399"/>
      <c r="BI28" s="399"/>
      <c r="BJ28" s="399"/>
      <c r="BK28" s="399"/>
      <c r="BL28" s="399"/>
      <c r="BM28" s="399"/>
      <c r="BN28" s="399"/>
      <c r="BO28" s="399"/>
      <c r="BP28" s="399"/>
      <c r="BQ28" s="399"/>
      <c r="BR28" s="399"/>
      <c r="BS28" s="399"/>
      <c r="BT28" s="399"/>
      <c r="BU28" s="399"/>
      <c r="BV28" s="399"/>
      <c r="BW28" s="399"/>
      <c r="BX28" s="399"/>
      <c r="BY28" s="399"/>
      <c r="BZ28" s="399"/>
      <c r="CA28" s="403"/>
    </row>
    <row r="29" spans="1:79" ht="9" customHeight="1" thickBo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L29" s="284"/>
      <c r="AM29" s="285"/>
      <c r="AN29" s="289"/>
      <c r="AO29" s="290"/>
      <c r="AP29" s="290"/>
      <c r="AQ29" s="290"/>
      <c r="AR29" s="290"/>
      <c r="AS29" s="290"/>
      <c r="AT29" s="290"/>
      <c r="AU29" s="290"/>
      <c r="AV29" s="291"/>
      <c r="AW29" s="57"/>
      <c r="AX29" s="57"/>
      <c r="AY29" s="57"/>
      <c r="AZ29" s="57"/>
      <c r="BA29" s="402"/>
      <c r="BB29" s="399"/>
      <c r="BC29" s="399"/>
      <c r="BD29" s="399"/>
      <c r="BE29" s="399"/>
      <c r="BF29" s="399"/>
      <c r="BG29" s="399"/>
      <c r="BH29" s="399"/>
      <c r="BI29" s="399"/>
      <c r="BJ29" s="399"/>
      <c r="BK29" s="399"/>
      <c r="BL29" s="399"/>
      <c r="BM29" s="399"/>
      <c r="BN29" s="399"/>
      <c r="BO29" s="399"/>
      <c r="BP29" s="399"/>
      <c r="BQ29" s="399"/>
      <c r="BR29" s="399"/>
      <c r="BS29" s="399"/>
      <c r="BT29" s="399"/>
      <c r="BU29" s="399"/>
      <c r="BV29" s="399"/>
      <c r="BW29" s="399"/>
      <c r="BX29" s="399"/>
      <c r="BY29" s="399"/>
      <c r="BZ29" s="399"/>
      <c r="CA29" s="403"/>
    </row>
    <row r="30" spans="1:79" ht="9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L30" s="282" t="s">
        <v>7</v>
      </c>
      <c r="AM30" s="283"/>
      <c r="AN30" s="286">
        <v>10</v>
      </c>
      <c r="AO30" s="287"/>
      <c r="AP30" s="287"/>
      <c r="AQ30" s="287"/>
      <c r="AR30" s="287"/>
      <c r="AS30" s="287"/>
      <c r="AT30" s="287"/>
      <c r="AU30" s="287"/>
      <c r="AV30" s="288"/>
      <c r="AW30" s="57"/>
      <c r="AX30" s="57"/>
      <c r="AY30" s="57"/>
      <c r="AZ30" s="57"/>
      <c r="BA30" s="402"/>
      <c r="BB30" s="399"/>
      <c r="BC30" s="399"/>
      <c r="BD30" s="399"/>
      <c r="BE30" s="399"/>
      <c r="BF30" s="399"/>
      <c r="BG30" s="399"/>
      <c r="BH30" s="399"/>
      <c r="BI30" s="399"/>
      <c r="BJ30" s="399"/>
      <c r="BK30" s="399"/>
      <c r="BL30" s="399"/>
      <c r="BM30" s="399"/>
      <c r="BN30" s="399"/>
      <c r="BO30" s="399"/>
      <c r="BP30" s="399"/>
      <c r="BQ30" s="399"/>
      <c r="BR30" s="399"/>
      <c r="BS30" s="399"/>
      <c r="BT30" s="399"/>
      <c r="BU30" s="399"/>
      <c r="BV30" s="399"/>
      <c r="BW30" s="399"/>
      <c r="BX30" s="399"/>
      <c r="BY30" s="399"/>
      <c r="BZ30" s="399"/>
      <c r="CA30" s="403"/>
    </row>
    <row r="31" spans="1:79" ht="9" customHeight="1" thickBo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L31" s="284"/>
      <c r="AM31" s="285"/>
      <c r="AN31" s="289"/>
      <c r="AO31" s="290"/>
      <c r="AP31" s="290"/>
      <c r="AQ31" s="290"/>
      <c r="AR31" s="290"/>
      <c r="AS31" s="290"/>
      <c r="AT31" s="290"/>
      <c r="AU31" s="290"/>
      <c r="AV31" s="291"/>
      <c r="AW31" s="57"/>
      <c r="AX31" s="57"/>
      <c r="AY31" s="57"/>
      <c r="AZ31" s="57"/>
      <c r="BA31" s="402"/>
      <c r="BB31" s="399"/>
      <c r="BC31" s="399"/>
      <c r="BD31" s="399"/>
      <c r="BE31" s="399"/>
      <c r="BF31" s="399"/>
      <c r="BG31" s="399"/>
      <c r="BH31" s="399"/>
      <c r="BI31" s="399"/>
      <c r="BJ31" s="399"/>
      <c r="BK31" s="399"/>
      <c r="BL31" s="399"/>
      <c r="BM31" s="399"/>
      <c r="BN31" s="399"/>
      <c r="BO31" s="399"/>
      <c r="BP31" s="399"/>
      <c r="BQ31" s="399"/>
      <c r="BR31" s="399"/>
      <c r="BS31" s="399"/>
      <c r="BT31" s="399"/>
      <c r="BU31" s="399"/>
      <c r="BV31" s="399"/>
      <c r="BW31" s="399"/>
      <c r="BX31" s="399"/>
      <c r="BY31" s="399"/>
      <c r="BZ31" s="399"/>
      <c r="CA31" s="403"/>
    </row>
    <row r="32" spans="1:79" ht="9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BA32" s="402" t="s">
        <v>304</v>
      </c>
      <c r="BB32" s="399"/>
      <c r="BC32" s="399"/>
      <c r="BD32" s="399"/>
      <c r="BE32" s="399"/>
      <c r="BF32" s="399"/>
      <c r="BG32" s="399"/>
      <c r="BH32" s="399"/>
      <c r="BI32" s="399"/>
      <c r="BJ32" s="399"/>
      <c r="BK32" s="399"/>
      <c r="BL32" s="399"/>
      <c r="BM32" s="399"/>
      <c r="BN32" s="399"/>
      <c r="BO32" s="399"/>
      <c r="BP32" s="399"/>
      <c r="BQ32" s="399"/>
      <c r="BR32" s="399"/>
      <c r="BS32" s="399"/>
      <c r="BT32" s="399"/>
      <c r="BU32" s="399"/>
      <c r="BV32" s="399"/>
      <c r="BW32" s="399"/>
      <c r="BX32" s="399"/>
      <c r="BY32" s="399"/>
      <c r="BZ32" s="399"/>
      <c r="CA32" s="403"/>
    </row>
    <row r="33" spans="1:79" ht="9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BA33" s="402"/>
      <c r="BB33" s="399"/>
      <c r="BC33" s="399"/>
      <c r="BD33" s="399"/>
      <c r="BE33" s="399"/>
      <c r="BF33" s="399"/>
      <c r="BG33" s="399"/>
      <c r="BH33" s="399"/>
      <c r="BI33" s="399"/>
      <c r="BJ33" s="399"/>
      <c r="BK33" s="399"/>
      <c r="BL33" s="399"/>
      <c r="BM33" s="399"/>
      <c r="BN33" s="399"/>
      <c r="BO33" s="399"/>
      <c r="BP33" s="399"/>
      <c r="BQ33" s="399"/>
      <c r="BR33" s="399"/>
      <c r="BS33" s="399"/>
      <c r="BT33" s="399"/>
      <c r="BU33" s="399"/>
      <c r="BV33" s="399"/>
      <c r="BW33" s="399"/>
      <c r="BX33" s="399"/>
      <c r="BY33" s="399"/>
      <c r="BZ33" s="399"/>
      <c r="CA33" s="403"/>
    </row>
    <row r="34" spans="1:79" ht="9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02"/>
      <c r="BB34" s="399"/>
      <c r="BC34" s="399"/>
      <c r="BD34" s="399"/>
      <c r="BE34" s="399"/>
      <c r="BF34" s="399"/>
      <c r="BG34" s="399"/>
      <c r="BH34" s="399"/>
      <c r="BI34" s="399"/>
      <c r="BJ34" s="399"/>
      <c r="BK34" s="399"/>
      <c r="BL34" s="399"/>
      <c r="BM34" s="399"/>
      <c r="BN34" s="399"/>
      <c r="BO34" s="399"/>
      <c r="BP34" s="399"/>
      <c r="BQ34" s="399"/>
      <c r="BR34" s="399"/>
      <c r="BS34" s="399"/>
      <c r="BT34" s="399"/>
      <c r="BU34" s="399"/>
      <c r="BV34" s="399"/>
      <c r="BW34" s="399"/>
      <c r="BX34" s="399"/>
      <c r="BY34" s="399"/>
      <c r="BZ34" s="399"/>
      <c r="CA34" s="403"/>
    </row>
    <row r="35" spans="1:79" ht="9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402"/>
      <c r="BB35" s="399"/>
      <c r="BC35" s="399"/>
      <c r="BD35" s="399"/>
      <c r="BE35" s="399"/>
      <c r="BF35" s="399"/>
      <c r="BG35" s="399"/>
      <c r="BH35" s="399"/>
      <c r="BI35" s="399"/>
      <c r="BJ35" s="399"/>
      <c r="BK35" s="399"/>
      <c r="BL35" s="399"/>
      <c r="BM35" s="399"/>
      <c r="BN35" s="399"/>
      <c r="BO35" s="399"/>
      <c r="BP35" s="399"/>
      <c r="BQ35" s="399"/>
      <c r="BR35" s="399"/>
      <c r="BS35" s="399"/>
      <c r="BT35" s="399"/>
      <c r="BU35" s="399"/>
      <c r="BV35" s="399"/>
      <c r="BW35" s="399"/>
      <c r="BX35" s="399"/>
      <c r="BY35" s="399"/>
      <c r="BZ35" s="399"/>
      <c r="CA35" s="403"/>
    </row>
    <row r="36" spans="1:79" ht="9" customHeight="1" thickBo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404"/>
      <c r="BB36" s="405"/>
      <c r="BC36" s="405"/>
      <c r="BD36" s="405"/>
      <c r="BE36" s="405"/>
      <c r="BF36" s="405"/>
      <c r="BG36" s="405"/>
      <c r="BH36" s="405"/>
      <c r="BI36" s="405"/>
      <c r="BJ36" s="405"/>
      <c r="BK36" s="405"/>
      <c r="BL36" s="405"/>
      <c r="BM36" s="405"/>
      <c r="BN36" s="405"/>
      <c r="BO36" s="405"/>
      <c r="BP36" s="405"/>
      <c r="BQ36" s="405"/>
      <c r="BR36" s="405"/>
      <c r="BS36" s="405"/>
      <c r="BT36" s="405"/>
      <c r="BU36" s="405"/>
      <c r="BV36" s="405"/>
      <c r="BW36" s="405"/>
      <c r="BX36" s="405"/>
      <c r="BY36" s="405"/>
      <c r="BZ36" s="405"/>
      <c r="CA36" s="406"/>
    </row>
    <row r="37" spans="1:79" ht="9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</row>
    <row r="38" spans="1:79" ht="9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</row>
    <row r="39" spans="1:79" ht="9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</row>
    <row r="40" spans="1:79" ht="9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45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</row>
    <row r="41" spans="1:79" ht="9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45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</row>
    <row r="42" spans="1:37" ht="9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</row>
    <row r="43" spans="1:37" ht="9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61"/>
    </row>
    <row r="44" spans="1:37" ht="9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61"/>
    </row>
    <row r="45" spans="1:37" ht="9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45"/>
    </row>
    <row r="46" spans="1:37" ht="9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</row>
    <row r="47" spans="1:37" ht="9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59"/>
    </row>
    <row r="48" spans="1:37" ht="9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59"/>
    </row>
    <row r="49" spans="1:37" ht="9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</row>
    <row r="50" spans="1:37" ht="8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</row>
    <row r="51" spans="1:37" ht="8.2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</row>
    <row r="52" spans="1:37" ht="8.2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</row>
    <row r="53" spans="1:37" ht="8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</row>
    <row r="54" spans="1:37" ht="8.2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</row>
    <row r="55" spans="1:37" ht="8.2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</row>
    <row r="56" spans="1:37" ht="8.2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</row>
    <row r="57" spans="1:44" ht="8.2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</row>
    <row r="58" spans="1:44" ht="8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</row>
    <row r="59" spans="1:44" ht="8.2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</row>
    <row r="60" spans="1:44" ht="8.2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</row>
    <row r="61" spans="1:44" ht="8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</row>
    <row r="62" spans="1:44" ht="8.2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</row>
    <row r="63" spans="1:44" ht="8.2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</row>
    <row r="64" spans="1:44" ht="8.2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</row>
    <row r="65" spans="37:44" ht="8.25" customHeight="1">
      <c r="AK65" s="45"/>
      <c r="AL65" s="45"/>
      <c r="AM65" s="45"/>
      <c r="AN65" s="45"/>
      <c r="AO65" s="45"/>
      <c r="AP65" s="45"/>
      <c r="AQ65" s="45"/>
      <c r="AR65" s="45"/>
    </row>
    <row r="66" spans="37:44" ht="8.25" customHeight="1">
      <c r="AK66" s="45"/>
      <c r="AL66" s="45"/>
      <c r="AM66" s="45"/>
      <c r="AN66" s="45"/>
      <c r="AO66" s="45"/>
      <c r="AP66" s="45"/>
      <c r="AQ66" s="45"/>
      <c r="AR66" s="45"/>
    </row>
    <row r="67" ht="8.25" customHeight="1">
      <c r="AK67" s="45"/>
    </row>
  </sheetData>
  <sheetProtection/>
  <mergeCells count="21">
    <mergeCell ref="AN28:AV29"/>
    <mergeCell ref="AR16:AS17"/>
    <mergeCell ref="BN14:BO17"/>
    <mergeCell ref="AV14:BM17"/>
    <mergeCell ref="AL22:AM23"/>
    <mergeCell ref="AN22:AV23"/>
    <mergeCell ref="AL30:AM31"/>
    <mergeCell ref="AN30:AV31"/>
    <mergeCell ref="AL24:AM25"/>
    <mergeCell ref="AN24:AV25"/>
    <mergeCell ref="AL28:AM29"/>
    <mergeCell ref="A1:AE5"/>
    <mergeCell ref="BA32:CA36"/>
    <mergeCell ref="AL14:AO17"/>
    <mergeCell ref="AP14:AQ17"/>
    <mergeCell ref="BP14:CA17"/>
    <mergeCell ref="AL26:AM27"/>
    <mergeCell ref="AN26:AV27"/>
    <mergeCell ref="BA22:CA31"/>
    <mergeCell ref="AR14:AS15"/>
    <mergeCell ref="AT14:AU17"/>
  </mergeCells>
  <printOptions/>
  <pageMargins left="0.787401575" right="0.787401575" top="0.984251969" bottom="0.984251969" header="0.4921259845" footer="0.4921259845"/>
  <pageSetup horizontalDpi="600" verticalDpi="6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17"/>
  <dimension ref="A1:BZ64"/>
  <sheetViews>
    <sheetView showGridLines="0" zoomScalePageLayoutView="0" workbookViewId="0" topLeftCell="A1">
      <selection activeCell="BC26" activeCellId="4" sqref="BM8:BY11 BC24:BK25 BC28:BK29 BC30:BK31 BC26:BK27"/>
    </sheetView>
  </sheetViews>
  <sheetFormatPr defaultColWidth="1.7109375" defaultRowHeight="8.25" customHeight="1"/>
  <cols>
    <col min="1" max="16384" width="1.7109375" style="42" customWidth="1"/>
  </cols>
  <sheetData>
    <row r="1" spans="1:47" ht="9" customHeight="1">
      <c r="A1" s="185" t="s">
        <v>135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7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4"/>
      <c r="AQ1" s="44"/>
      <c r="AR1" s="44"/>
      <c r="AS1" s="44"/>
      <c r="AT1" s="44"/>
      <c r="AU1" s="45"/>
    </row>
    <row r="2" spans="1:47" ht="9" customHeight="1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90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4"/>
      <c r="AQ2" s="44"/>
      <c r="AR2" s="44"/>
      <c r="AS2" s="44"/>
      <c r="AT2" s="44"/>
      <c r="AU2" s="45"/>
    </row>
    <row r="3" spans="1:47" ht="9" customHeight="1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90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4"/>
      <c r="AQ3" s="44"/>
      <c r="AR3" s="44"/>
      <c r="AS3" s="44"/>
      <c r="AT3" s="44"/>
      <c r="AU3" s="45"/>
    </row>
    <row r="4" spans="1:47" ht="9" customHeight="1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5"/>
    </row>
    <row r="5" spans="1:47" ht="9" customHeight="1" thickBot="1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3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5"/>
    </row>
    <row r="6" spans="1:47" ht="9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</row>
    <row r="7" spans="1:47" ht="9" customHeight="1" thickBo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</row>
    <row r="8" spans="1:77" ht="9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T8" s="410" t="s">
        <v>308</v>
      </c>
      <c r="AU8" s="411"/>
      <c r="AV8" s="411"/>
      <c r="AW8" s="411"/>
      <c r="AX8" s="235" t="s">
        <v>25</v>
      </c>
      <c r="AY8" s="248"/>
      <c r="AZ8" s="416" t="s">
        <v>309</v>
      </c>
      <c r="BA8" s="416"/>
      <c r="BB8" s="416"/>
      <c r="BC8" s="416"/>
      <c r="BD8" s="416"/>
      <c r="BE8" s="416"/>
      <c r="BF8" s="416"/>
      <c r="BG8" s="416"/>
      <c r="BH8" s="416"/>
      <c r="BI8" s="416"/>
      <c r="BJ8" s="416"/>
      <c r="BK8" s="235" t="s">
        <v>25</v>
      </c>
      <c r="BL8" s="248"/>
      <c r="BM8" s="301">
        <f>(PI()*BC26*BC28)/2</f>
        <v>314.1592653589793</v>
      </c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3"/>
    </row>
    <row r="9" spans="1:77" ht="9" customHeight="1" thickBo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N9" s="45"/>
      <c r="AO9" s="45"/>
      <c r="AP9" s="45"/>
      <c r="AQ9" s="45"/>
      <c r="AR9" s="45"/>
      <c r="AT9" s="412"/>
      <c r="AU9" s="413"/>
      <c r="AV9" s="413"/>
      <c r="AW9" s="413"/>
      <c r="AX9" s="236"/>
      <c r="AY9" s="249"/>
      <c r="AZ9" s="417"/>
      <c r="BA9" s="417"/>
      <c r="BB9" s="417"/>
      <c r="BC9" s="417"/>
      <c r="BD9" s="417"/>
      <c r="BE9" s="417"/>
      <c r="BF9" s="417"/>
      <c r="BG9" s="417"/>
      <c r="BH9" s="417"/>
      <c r="BI9" s="417"/>
      <c r="BJ9" s="417"/>
      <c r="BK9" s="236"/>
      <c r="BL9" s="249"/>
      <c r="BM9" s="304"/>
      <c r="BN9" s="305"/>
      <c r="BO9" s="305"/>
      <c r="BP9" s="305"/>
      <c r="BQ9" s="305"/>
      <c r="BR9" s="305"/>
      <c r="BS9" s="305"/>
      <c r="BT9" s="305"/>
      <c r="BU9" s="305"/>
      <c r="BV9" s="305"/>
      <c r="BW9" s="305"/>
      <c r="BX9" s="305"/>
      <c r="BY9" s="306"/>
    </row>
    <row r="10" spans="1:77" ht="9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N10" s="45"/>
      <c r="AO10" s="45"/>
      <c r="AP10" s="45"/>
      <c r="AQ10" s="45"/>
      <c r="AR10" s="45"/>
      <c r="AT10" s="412"/>
      <c r="AU10" s="413"/>
      <c r="AV10" s="413"/>
      <c r="AW10" s="413"/>
      <c r="AX10" s="236"/>
      <c r="AY10" s="249"/>
      <c r="AZ10" s="199">
        <v>2</v>
      </c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236"/>
      <c r="BL10" s="249"/>
      <c r="BM10" s="304"/>
      <c r="BN10" s="305"/>
      <c r="BO10" s="305"/>
      <c r="BP10" s="305"/>
      <c r="BQ10" s="305"/>
      <c r="BR10" s="305"/>
      <c r="BS10" s="305"/>
      <c r="BT10" s="305"/>
      <c r="BU10" s="305"/>
      <c r="BV10" s="305"/>
      <c r="BW10" s="305"/>
      <c r="BX10" s="305"/>
      <c r="BY10" s="306"/>
    </row>
    <row r="11" spans="1:77" ht="9" customHeight="1" thickBo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N11" s="45"/>
      <c r="AO11" s="45"/>
      <c r="AP11" s="45"/>
      <c r="AQ11" s="45"/>
      <c r="AR11" s="45"/>
      <c r="AT11" s="414"/>
      <c r="AU11" s="415"/>
      <c r="AV11" s="415"/>
      <c r="AW11" s="415"/>
      <c r="AX11" s="238"/>
      <c r="AY11" s="250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38"/>
      <c r="BL11" s="250"/>
      <c r="BM11" s="307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9"/>
    </row>
    <row r="12" spans="1:77" ht="9" customHeight="1" thickBo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N12" s="45"/>
      <c r="AO12" s="45"/>
      <c r="AP12" s="45"/>
      <c r="AQ12" s="45"/>
      <c r="AR12" s="45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</row>
    <row r="13" spans="1:77" ht="9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N13" s="45"/>
      <c r="AO13" s="45"/>
      <c r="AP13" s="45"/>
      <c r="AQ13" s="45"/>
      <c r="AR13" s="45"/>
      <c r="AT13" s="425" t="s">
        <v>334</v>
      </c>
      <c r="AU13" s="426"/>
      <c r="AV13" s="426"/>
      <c r="AW13" s="426"/>
      <c r="AX13" s="235" t="s">
        <v>25</v>
      </c>
      <c r="AY13" s="248"/>
      <c r="AZ13" s="233" t="s">
        <v>239</v>
      </c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5" t="s">
        <v>25</v>
      </c>
      <c r="BL13" s="248"/>
      <c r="BM13" s="301">
        <f>PI()*BC24*BC24</f>
        <v>314.1592653589793</v>
      </c>
      <c r="BN13" s="302"/>
      <c r="BO13" s="302"/>
      <c r="BP13" s="302"/>
      <c r="BQ13" s="302"/>
      <c r="BR13" s="302"/>
      <c r="BS13" s="302"/>
      <c r="BT13" s="302"/>
      <c r="BU13" s="302"/>
      <c r="BV13" s="302"/>
      <c r="BW13" s="302"/>
      <c r="BX13" s="302"/>
      <c r="BY13" s="303"/>
    </row>
    <row r="14" spans="1:77" ht="9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N14" s="45"/>
      <c r="AO14" s="45"/>
      <c r="AP14" s="45"/>
      <c r="AQ14" s="45"/>
      <c r="AR14" s="45"/>
      <c r="AT14" s="427"/>
      <c r="AU14" s="428"/>
      <c r="AV14" s="428"/>
      <c r="AW14" s="428"/>
      <c r="AX14" s="236"/>
      <c r="AY14" s="249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6"/>
      <c r="BL14" s="249"/>
      <c r="BM14" s="304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6"/>
    </row>
    <row r="15" spans="1:77" ht="9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N15" s="45"/>
      <c r="AO15" s="45"/>
      <c r="AP15" s="45"/>
      <c r="AQ15" s="45"/>
      <c r="AR15" s="45"/>
      <c r="AT15" s="427"/>
      <c r="AU15" s="428"/>
      <c r="AV15" s="428"/>
      <c r="AW15" s="428"/>
      <c r="AX15" s="236"/>
      <c r="AY15" s="249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6"/>
      <c r="BL15" s="249"/>
      <c r="BM15" s="304"/>
      <c r="BN15" s="305"/>
      <c r="BO15" s="305"/>
      <c r="BP15" s="305"/>
      <c r="BQ15" s="305"/>
      <c r="BR15" s="305"/>
      <c r="BS15" s="305"/>
      <c r="BT15" s="305"/>
      <c r="BU15" s="305"/>
      <c r="BV15" s="305"/>
      <c r="BW15" s="305"/>
      <c r="BX15" s="305"/>
      <c r="BY15" s="306"/>
    </row>
    <row r="16" spans="1:77" ht="9" customHeight="1" thickBo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N16" s="45"/>
      <c r="AO16" s="45"/>
      <c r="AP16" s="45"/>
      <c r="AQ16" s="45"/>
      <c r="AR16" s="45"/>
      <c r="AT16" s="429"/>
      <c r="AU16" s="430"/>
      <c r="AV16" s="430"/>
      <c r="AW16" s="430"/>
      <c r="AX16" s="238"/>
      <c r="AY16" s="250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8"/>
      <c r="BL16" s="250"/>
      <c r="BM16" s="307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9"/>
    </row>
    <row r="17" spans="1:77" ht="9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59"/>
      <c r="AP17" s="59"/>
      <c r="AQ17" s="59"/>
      <c r="AR17" s="59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</row>
    <row r="18" spans="1:77" ht="9" customHeight="1" thickBo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59"/>
      <c r="AP18" s="59"/>
      <c r="AQ18" s="59"/>
      <c r="AR18" s="59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</row>
    <row r="19" spans="1:77" ht="9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T19" s="353" t="s">
        <v>146</v>
      </c>
      <c r="AU19" s="298"/>
      <c r="AV19" s="298"/>
      <c r="AW19" s="298"/>
      <c r="AX19" s="235" t="s">
        <v>25</v>
      </c>
      <c r="AY19" s="248"/>
      <c r="AZ19" s="416" t="s">
        <v>310</v>
      </c>
      <c r="BA19" s="416"/>
      <c r="BB19" s="416"/>
      <c r="BC19" s="416"/>
      <c r="BD19" s="416"/>
      <c r="BE19" s="416"/>
      <c r="BF19" s="416"/>
      <c r="BG19" s="416"/>
      <c r="BH19" s="416"/>
      <c r="BI19" s="416"/>
      <c r="BJ19" s="416"/>
      <c r="BK19" s="235" t="s">
        <v>25</v>
      </c>
      <c r="BL19" s="248"/>
      <c r="BM19" s="301">
        <f>BM13*BC30/3</f>
        <v>1047.1975511965977</v>
      </c>
      <c r="BN19" s="302"/>
      <c r="BO19" s="302"/>
      <c r="BP19" s="302"/>
      <c r="BQ19" s="302"/>
      <c r="BR19" s="302"/>
      <c r="BS19" s="302"/>
      <c r="BT19" s="302"/>
      <c r="BU19" s="302"/>
      <c r="BV19" s="302"/>
      <c r="BW19" s="302"/>
      <c r="BX19" s="302"/>
      <c r="BY19" s="303"/>
    </row>
    <row r="20" spans="1:77" ht="9" customHeight="1" thickBot="1">
      <c r="A20" s="45"/>
      <c r="B20" s="45"/>
      <c r="C20" s="45"/>
      <c r="D20" s="45"/>
      <c r="E20" s="45"/>
      <c r="F20" s="45"/>
      <c r="G20" s="45"/>
      <c r="H20" s="45"/>
      <c r="I20" s="45"/>
      <c r="J20" s="172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T20" s="355"/>
      <c r="AU20" s="299"/>
      <c r="AV20" s="299"/>
      <c r="AW20" s="299"/>
      <c r="AX20" s="236"/>
      <c r="AY20" s="249"/>
      <c r="AZ20" s="417"/>
      <c r="BA20" s="417"/>
      <c r="BB20" s="417"/>
      <c r="BC20" s="417"/>
      <c r="BD20" s="417"/>
      <c r="BE20" s="417"/>
      <c r="BF20" s="417"/>
      <c r="BG20" s="417"/>
      <c r="BH20" s="417"/>
      <c r="BI20" s="417"/>
      <c r="BJ20" s="417"/>
      <c r="BK20" s="236"/>
      <c r="BL20" s="249"/>
      <c r="BM20" s="304"/>
      <c r="BN20" s="305"/>
      <c r="BO20" s="305"/>
      <c r="BP20" s="305"/>
      <c r="BQ20" s="305"/>
      <c r="BR20" s="305"/>
      <c r="BS20" s="305"/>
      <c r="BT20" s="305"/>
      <c r="BU20" s="305"/>
      <c r="BV20" s="305"/>
      <c r="BW20" s="305"/>
      <c r="BX20" s="305"/>
      <c r="BY20" s="306"/>
    </row>
    <row r="21" spans="1:77" ht="9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T21" s="355"/>
      <c r="AU21" s="299"/>
      <c r="AV21" s="299"/>
      <c r="AW21" s="299"/>
      <c r="AX21" s="236"/>
      <c r="AY21" s="249"/>
      <c r="AZ21" s="199">
        <v>3</v>
      </c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236"/>
      <c r="BL21" s="249"/>
      <c r="BM21" s="304"/>
      <c r="BN21" s="305"/>
      <c r="BO21" s="305"/>
      <c r="BP21" s="305"/>
      <c r="BQ21" s="305"/>
      <c r="BR21" s="305"/>
      <c r="BS21" s="305"/>
      <c r="BT21" s="305"/>
      <c r="BU21" s="305"/>
      <c r="BV21" s="305"/>
      <c r="BW21" s="305"/>
      <c r="BX21" s="305"/>
      <c r="BY21" s="306"/>
    </row>
    <row r="22" spans="1:77" ht="9" customHeight="1" thickBo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T22" s="357"/>
      <c r="AU22" s="300"/>
      <c r="AV22" s="300"/>
      <c r="AW22" s="300"/>
      <c r="AX22" s="238"/>
      <c r="AY22" s="250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38"/>
      <c r="BL22" s="250"/>
      <c r="BM22" s="307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9"/>
    </row>
    <row r="23" spans="1:78" ht="9" customHeight="1" thickBo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W23" s="59"/>
      <c r="BX23" s="59"/>
      <c r="BY23" s="59"/>
      <c r="BZ23" s="59"/>
    </row>
    <row r="24" spans="1:63" ht="9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BA24" s="282" t="s">
        <v>30</v>
      </c>
      <c r="BB24" s="391"/>
      <c r="BC24" s="286">
        <v>10</v>
      </c>
      <c r="BD24" s="393"/>
      <c r="BE24" s="393"/>
      <c r="BF24" s="393"/>
      <c r="BG24" s="393"/>
      <c r="BH24" s="393"/>
      <c r="BI24" s="393"/>
      <c r="BJ24" s="393"/>
      <c r="BK24" s="394"/>
    </row>
    <row r="25" spans="1:63" ht="9" customHeight="1" thickBo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BA25" s="284"/>
      <c r="BB25" s="392"/>
      <c r="BC25" s="395"/>
      <c r="BD25" s="396"/>
      <c r="BE25" s="396"/>
      <c r="BF25" s="396"/>
      <c r="BG25" s="396"/>
      <c r="BH25" s="396"/>
      <c r="BI25" s="396"/>
      <c r="BJ25" s="396"/>
      <c r="BK25" s="397"/>
    </row>
    <row r="26" spans="1:63" ht="9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X26" s="64"/>
      <c r="AY26" s="64"/>
      <c r="AZ26" s="64"/>
      <c r="BA26" s="282" t="s">
        <v>31</v>
      </c>
      <c r="BB26" s="283"/>
      <c r="BC26" s="239">
        <f>2*BC24</f>
        <v>20</v>
      </c>
      <c r="BD26" s="240"/>
      <c r="BE26" s="240"/>
      <c r="BF26" s="240"/>
      <c r="BG26" s="240"/>
      <c r="BH26" s="240"/>
      <c r="BI26" s="240"/>
      <c r="BJ26" s="240"/>
      <c r="BK26" s="241"/>
    </row>
    <row r="27" spans="1:63" ht="9" customHeight="1" thickBo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BA27" s="284"/>
      <c r="BB27" s="285"/>
      <c r="BC27" s="245"/>
      <c r="BD27" s="246"/>
      <c r="BE27" s="246"/>
      <c r="BF27" s="246"/>
      <c r="BG27" s="246"/>
      <c r="BH27" s="246"/>
      <c r="BI27" s="246"/>
      <c r="BJ27" s="246"/>
      <c r="BK27" s="247"/>
    </row>
    <row r="28" spans="1:76" ht="9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282" t="s">
        <v>33</v>
      </c>
      <c r="BB28" s="391"/>
      <c r="BC28" s="286">
        <v>10</v>
      </c>
      <c r="BD28" s="393"/>
      <c r="BE28" s="393"/>
      <c r="BF28" s="393"/>
      <c r="BG28" s="393"/>
      <c r="BH28" s="393"/>
      <c r="BI28" s="393"/>
      <c r="BJ28" s="393"/>
      <c r="BK28" s="394"/>
      <c r="BW28" s="45"/>
      <c r="BX28" s="45"/>
    </row>
    <row r="29" spans="1:76" ht="9" customHeight="1" thickBo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284"/>
      <c r="BB29" s="392"/>
      <c r="BC29" s="395"/>
      <c r="BD29" s="396"/>
      <c r="BE29" s="396"/>
      <c r="BF29" s="396"/>
      <c r="BG29" s="396"/>
      <c r="BH29" s="396"/>
      <c r="BI29" s="396"/>
      <c r="BJ29" s="396"/>
      <c r="BK29" s="397"/>
      <c r="BW29" s="45"/>
      <c r="BX29" s="45"/>
    </row>
    <row r="30" spans="1:76" ht="9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18" t="s">
        <v>307</v>
      </c>
      <c r="AE30" s="418"/>
      <c r="AF30" s="418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282" t="s">
        <v>7</v>
      </c>
      <c r="BB30" s="391"/>
      <c r="BC30" s="286">
        <v>10</v>
      </c>
      <c r="BD30" s="393"/>
      <c r="BE30" s="393"/>
      <c r="BF30" s="393"/>
      <c r="BG30" s="393"/>
      <c r="BH30" s="393"/>
      <c r="BI30" s="393"/>
      <c r="BJ30" s="393"/>
      <c r="BK30" s="394"/>
      <c r="BW30" s="45"/>
      <c r="BX30" s="45"/>
    </row>
    <row r="31" spans="1:77" ht="9" customHeight="1" thickBo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18"/>
      <c r="AE31" s="418"/>
      <c r="AF31" s="418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57"/>
      <c r="AU31" s="57"/>
      <c r="AV31" s="57"/>
      <c r="AW31" s="57"/>
      <c r="AX31" s="57"/>
      <c r="AY31" s="57"/>
      <c r="AZ31" s="57"/>
      <c r="BA31" s="284"/>
      <c r="BB31" s="392"/>
      <c r="BC31" s="395"/>
      <c r="BD31" s="396"/>
      <c r="BE31" s="396"/>
      <c r="BF31" s="396"/>
      <c r="BG31" s="396"/>
      <c r="BH31" s="396"/>
      <c r="BI31" s="396"/>
      <c r="BJ31" s="396"/>
      <c r="BK31" s="397"/>
      <c r="BW31" s="45"/>
      <c r="BX31" s="45"/>
      <c r="BY31" s="59"/>
    </row>
    <row r="32" spans="1:77" ht="9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18"/>
      <c r="AE32" s="418"/>
      <c r="AF32" s="418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W32" s="45"/>
      <c r="BX32" s="45"/>
      <c r="BY32" s="59"/>
    </row>
    <row r="33" spans="1:77" ht="9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45"/>
      <c r="BK33" s="45"/>
      <c r="BL33" s="45"/>
      <c r="BM33" s="45"/>
      <c r="BN33" s="45"/>
      <c r="BO33" s="45"/>
      <c r="BP33" s="57"/>
      <c r="BQ33" s="57"/>
      <c r="BR33" s="57"/>
      <c r="BS33" s="57"/>
      <c r="BT33" s="57"/>
      <c r="BU33" s="45"/>
      <c r="BV33" s="45"/>
      <c r="BW33" s="45"/>
      <c r="BX33" s="45"/>
      <c r="BY33" s="59"/>
    </row>
    <row r="34" spans="1:77" ht="9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57"/>
      <c r="AU34" s="57"/>
      <c r="AV34" s="57"/>
      <c r="AW34" s="57"/>
      <c r="AX34" s="57"/>
      <c r="AY34" s="57"/>
      <c r="AZ34" s="57"/>
      <c r="BA34" s="57"/>
      <c r="BB34" s="57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57"/>
      <c r="BQ34" s="57"/>
      <c r="BR34" s="57"/>
      <c r="BS34" s="57"/>
      <c r="BT34" s="57"/>
      <c r="BU34" s="45"/>
      <c r="BV34" s="45"/>
      <c r="BW34" s="45"/>
      <c r="BX34" s="45"/>
      <c r="BY34" s="59"/>
    </row>
    <row r="35" spans="1:77" ht="9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57"/>
      <c r="AU35" s="57"/>
      <c r="AV35" s="57"/>
      <c r="AW35" s="57"/>
      <c r="AX35" s="57"/>
      <c r="AY35" s="57"/>
      <c r="AZ35" s="57"/>
      <c r="BA35" s="57"/>
      <c r="BB35" s="57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57"/>
      <c r="BQ35" s="57"/>
      <c r="BR35" s="57"/>
      <c r="BS35" s="57"/>
      <c r="BT35" s="57"/>
      <c r="BU35" s="45"/>
      <c r="BV35" s="45"/>
      <c r="BW35" s="45"/>
      <c r="BX35" s="45"/>
      <c r="BY35" s="45"/>
    </row>
    <row r="36" spans="1:77" ht="9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57"/>
      <c r="AU36" s="57"/>
      <c r="AV36" s="57"/>
      <c r="AW36" s="57"/>
      <c r="AX36" s="57"/>
      <c r="AY36" s="57"/>
      <c r="AZ36" s="57"/>
      <c r="BA36" s="57"/>
      <c r="BB36" s="57"/>
      <c r="BC36" s="45"/>
      <c r="BO36" s="45"/>
      <c r="BP36" s="57"/>
      <c r="BQ36" s="57"/>
      <c r="BR36" s="57"/>
      <c r="BS36" s="57"/>
      <c r="BT36" s="57"/>
      <c r="BU36" s="61"/>
      <c r="BV36" s="61"/>
      <c r="BW36" s="45"/>
      <c r="BX36" s="45"/>
      <c r="BY36" s="45"/>
    </row>
    <row r="37" spans="1:77" ht="9" customHeight="1" thickBo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57"/>
      <c r="AU37" s="57"/>
      <c r="AV37" s="57"/>
      <c r="AW37" s="57"/>
      <c r="AX37" s="57"/>
      <c r="AY37" s="57"/>
      <c r="AZ37" s="57"/>
      <c r="BA37" s="57"/>
      <c r="BB37" s="57"/>
      <c r="BC37" s="58"/>
      <c r="BO37" s="45"/>
      <c r="BP37" s="57"/>
      <c r="BQ37" s="57"/>
      <c r="BR37" s="57"/>
      <c r="BS37" s="57"/>
      <c r="BT37" s="57"/>
      <c r="BU37" s="61"/>
      <c r="BV37" s="61"/>
      <c r="BW37" s="45"/>
      <c r="BX37" s="45"/>
      <c r="BY37" s="59"/>
    </row>
    <row r="38" spans="1:77" ht="9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19" t="s">
        <v>311</v>
      </c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  <c r="AI38" s="420"/>
      <c r="AJ38" s="420"/>
      <c r="AK38" s="420"/>
      <c r="AL38" s="420"/>
      <c r="AM38" s="420"/>
      <c r="AN38" s="420"/>
      <c r="AO38" s="420"/>
      <c r="AP38" s="420"/>
      <c r="AQ38" s="420"/>
      <c r="AR38" s="420"/>
      <c r="AS38" s="420"/>
      <c r="AT38" s="420"/>
      <c r="AU38" s="420"/>
      <c r="AV38" s="420"/>
      <c r="AW38" s="420"/>
      <c r="AX38" s="420"/>
      <c r="AY38" s="421"/>
      <c r="AZ38" s="57"/>
      <c r="BA38" s="57"/>
      <c r="BB38" s="57"/>
      <c r="BC38" s="58"/>
      <c r="BO38" s="57"/>
      <c r="BP38" s="57"/>
      <c r="BQ38" s="57"/>
      <c r="BR38" s="57"/>
      <c r="BS38" s="57"/>
      <c r="BT38" s="59"/>
      <c r="BU38" s="59"/>
      <c r="BV38" s="59"/>
      <c r="BW38" s="59"/>
      <c r="BX38" s="59"/>
      <c r="BY38" s="59"/>
    </row>
    <row r="39" spans="1:77" ht="9" customHeight="1" thickBo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22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3"/>
      <c r="AI39" s="423"/>
      <c r="AJ39" s="423"/>
      <c r="AK39" s="423"/>
      <c r="AL39" s="423"/>
      <c r="AM39" s="423"/>
      <c r="AN39" s="423"/>
      <c r="AO39" s="423"/>
      <c r="AP39" s="423"/>
      <c r="AQ39" s="423"/>
      <c r="AR39" s="423"/>
      <c r="AS39" s="423"/>
      <c r="AT39" s="423"/>
      <c r="AU39" s="423"/>
      <c r="AV39" s="423"/>
      <c r="AW39" s="423"/>
      <c r="AX39" s="423"/>
      <c r="AY39" s="424"/>
      <c r="AZ39" s="57"/>
      <c r="BA39" s="57"/>
      <c r="BB39" s="57"/>
      <c r="BC39" s="58"/>
      <c r="BO39" s="57"/>
      <c r="BP39" s="57"/>
      <c r="BQ39" s="57"/>
      <c r="BR39" s="57"/>
      <c r="BS39" s="57"/>
      <c r="BT39" s="59"/>
      <c r="BU39" s="59"/>
      <c r="BV39" s="59"/>
      <c r="BW39" s="59"/>
      <c r="BX39" s="59"/>
      <c r="BY39" s="59"/>
    </row>
    <row r="40" spans="1:77" ht="9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59"/>
      <c r="AP40" s="59"/>
      <c r="AQ40" s="45"/>
      <c r="AR40" s="45"/>
      <c r="AS40" s="45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O40" s="45"/>
      <c r="BP40" s="57"/>
      <c r="BQ40" s="57"/>
      <c r="BR40" s="57"/>
      <c r="BS40" s="57"/>
      <c r="BT40" s="57"/>
      <c r="BU40" s="45"/>
      <c r="BV40" s="45"/>
      <c r="BW40" s="45"/>
      <c r="BX40" s="45"/>
      <c r="BY40" s="59"/>
    </row>
    <row r="41" spans="1:77" ht="9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59"/>
      <c r="AP41" s="59"/>
      <c r="AQ41" s="45"/>
      <c r="AR41" s="45"/>
      <c r="AS41" s="45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O41" s="45"/>
      <c r="BP41" s="57"/>
      <c r="BQ41" s="57"/>
      <c r="BR41" s="57"/>
      <c r="BS41" s="57"/>
      <c r="BT41" s="57"/>
      <c r="BU41" s="45"/>
      <c r="BV41" s="45"/>
      <c r="BW41" s="45"/>
      <c r="BX41" s="45"/>
      <c r="BY41" s="45"/>
    </row>
    <row r="42" spans="1:77" ht="9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61"/>
      <c r="AB42" s="61"/>
      <c r="AC42" s="61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O42" s="59"/>
      <c r="BP42" s="57"/>
      <c r="BQ42" s="57"/>
      <c r="BR42" s="57"/>
      <c r="BS42" s="57"/>
      <c r="BT42" s="57"/>
      <c r="BU42" s="45"/>
      <c r="BV42" s="59"/>
      <c r="BW42" s="59"/>
      <c r="BX42" s="59"/>
      <c r="BY42" s="45"/>
    </row>
    <row r="43" spans="1:77" ht="9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59"/>
      <c r="AR43" s="45"/>
      <c r="AS43" s="45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O43" s="59"/>
      <c r="BP43" s="57"/>
      <c r="BQ43" s="57"/>
      <c r="BR43" s="57"/>
      <c r="BS43" s="57"/>
      <c r="BT43" s="57"/>
      <c r="BU43" s="45"/>
      <c r="BV43" s="59"/>
      <c r="BW43" s="59"/>
      <c r="BX43" s="59"/>
      <c r="BY43" s="59"/>
    </row>
    <row r="44" spans="1:77" ht="9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45"/>
      <c r="AS44" s="45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45"/>
      <c r="BK44" s="45"/>
      <c r="BL44" s="45"/>
      <c r="BM44" s="45"/>
      <c r="BN44" s="45"/>
      <c r="BO44" s="45"/>
      <c r="BP44" s="57"/>
      <c r="BQ44" s="57"/>
      <c r="BR44" s="57"/>
      <c r="BS44" s="57"/>
      <c r="BT44" s="57"/>
      <c r="BU44" s="45"/>
      <c r="BV44" s="45"/>
      <c r="BW44" s="45"/>
      <c r="BX44" s="45"/>
      <c r="BY44" s="59"/>
    </row>
    <row r="45" spans="1:77" ht="9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45"/>
      <c r="AR45" s="45"/>
      <c r="AS45" s="45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45"/>
      <c r="BP45" s="57"/>
      <c r="BQ45" s="57"/>
      <c r="BR45" s="57"/>
      <c r="BS45" s="57"/>
      <c r="BT45" s="57"/>
      <c r="BU45" s="45"/>
      <c r="BV45" s="45"/>
      <c r="BW45" s="45"/>
      <c r="BX45" s="45"/>
      <c r="BY45" s="59"/>
    </row>
    <row r="46" spans="1:77" ht="9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45"/>
      <c r="BR46" s="45"/>
      <c r="BS46" s="45"/>
      <c r="BT46" s="45"/>
      <c r="BU46" s="45"/>
      <c r="BV46" s="45"/>
      <c r="BW46" s="45"/>
      <c r="BX46" s="45"/>
      <c r="BY46" s="59"/>
    </row>
    <row r="47" spans="1:76" ht="9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59"/>
      <c r="AR47" s="45"/>
      <c r="AS47" s="45"/>
      <c r="AT47" s="57"/>
      <c r="AU47" s="57"/>
      <c r="AV47" s="57"/>
      <c r="AW47" s="57"/>
      <c r="AX47" s="57"/>
      <c r="AY47" s="45"/>
      <c r="AZ47" s="45"/>
      <c r="BA47" s="59"/>
      <c r="BB47" s="59"/>
      <c r="BC47" s="59"/>
      <c r="BD47" s="59"/>
      <c r="BE47" s="59"/>
      <c r="BF47" s="59"/>
      <c r="BG47" s="59"/>
      <c r="BH47" s="57"/>
      <c r="BI47" s="57"/>
      <c r="BJ47" s="57"/>
      <c r="BK47" s="57"/>
      <c r="BL47" s="57"/>
      <c r="BM47" s="57"/>
      <c r="BN47" s="57"/>
      <c r="BO47" s="57"/>
      <c r="BP47" s="57"/>
      <c r="BQ47" s="45"/>
      <c r="BR47" s="45"/>
      <c r="BS47" s="45"/>
      <c r="BT47" s="45"/>
      <c r="BU47" s="45"/>
      <c r="BV47" s="45"/>
      <c r="BW47" s="45"/>
      <c r="BX47" s="45"/>
    </row>
    <row r="48" spans="1:76" ht="9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59"/>
      <c r="AR48" s="45"/>
      <c r="AS48" s="45"/>
      <c r="AT48" s="57"/>
      <c r="AU48" s="57"/>
      <c r="AV48" s="57"/>
      <c r="AW48" s="57"/>
      <c r="AX48" s="57"/>
      <c r="AY48" s="45"/>
      <c r="AZ48" s="45"/>
      <c r="BA48" s="59"/>
      <c r="BB48" s="59"/>
      <c r="BC48" s="59"/>
      <c r="BD48" s="59"/>
      <c r="BE48" s="59"/>
      <c r="BF48" s="59"/>
      <c r="BG48" s="59"/>
      <c r="BH48" s="57"/>
      <c r="BI48" s="57"/>
      <c r="BJ48" s="57"/>
      <c r="BK48" s="57"/>
      <c r="BL48" s="57"/>
      <c r="BM48" s="57"/>
      <c r="BN48" s="57"/>
      <c r="BO48" s="57"/>
      <c r="BP48" s="57"/>
      <c r="BQ48" s="45"/>
      <c r="BR48" s="45"/>
      <c r="BS48" s="45"/>
      <c r="BT48" s="45"/>
      <c r="BU48" s="45"/>
      <c r="BV48" s="45"/>
      <c r="BW48" s="45"/>
      <c r="BX48" s="45"/>
    </row>
    <row r="49" spans="1:47" ht="9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</row>
    <row r="50" spans="1:47" ht="8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</row>
    <row r="51" spans="1:47" ht="8.2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</row>
    <row r="52" spans="1:47" ht="8.2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</row>
    <row r="53" spans="1:47" ht="8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</row>
    <row r="54" spans="1:47" ht="8.2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</row>
    <row r="55" spans="1:47" ht="8.2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</row>
    <row r="56" spans="1:47" ht="8.2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</row>
    <row r="57" spans="1:47" ht="8.2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</row>
    <row r="58" spans="1:47" ht="8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</row>
    <row r="59" spans="1:47" ht="8.2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</row>
    <row r="60" spans="1:47" ht="8.2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</row>
    <row r="61" spans="1:47" ht="8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</row>
    <row r="62" spans="1:47" ht="8.2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</row>
    <row r="63" spans="1:45" ht="8.2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</row>
    <row r="64" spans="1:45" ht="8.2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</row>
  </sheetData>
  <sheetProtection/>
  <mergeCells count="28">
    <mergeCell ref="BA30:BB31"/>
    <mergeCell ref="BC30:BK31"/>
    <mergeCell ref="BK13:BL16"/>
    <mergeCell ref="AZ13:BJ16"/>
    <mergeCell ref="AZ19:BJ20"/>
    <mergeCell ref="AZ21:BJ22"/>
    <mergeCell ref="BA24:BB25"/>
    <mergeCell ref="BC24:BK25"/>
    <mergeCell ref="BA26:BB27"/>
    <mergeCell ref="BC26:BK27"/>
    <mergeCell ref="BA28:BB29"/>
    <mergeCell ref="BC28:BK29"/>
    <mergeCell ref="BM8:BY11"/>
    <mergeCell ref="BM13:BY16"/>
    <mergeCell ref="BM19:BY22"/>
    <mergeCell ref="AD30:AF32"/>
    <mergeCell ref="U38:AY39"/>
    <mergeCell ref="AT13:AW16"/>
    <mergeCell ref="AX13:AY16"/>
    <mergeCell ref="AT19:AW22"/>
    <mergeCell ref="AX19:AY22"/>
    <mergeCell ref="A1:AE5"/>
    <mergeCell ref="BK8:BL11"/>
    <mergeCell ref="BK19:BL22"/>
    <mergeCell ref="AT8:AW11"/>
    <mergeCell ref="AZ8:BJ9"/>
    <mergeCell ref="AZ10:BJ11"/>
    <mergeCell ref="AX8:AY1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18"/>
  <dimension ref="A1:CC95"/>
  <sheetViews>
    <sheetView showGridLines="0" zoomScale="115" zoomScaleNormal="115" zoomScalePageLayoutView="0" workbookViewId="0" topLeftCell="A5">
      <selection activeCell="BH38" sqref="BH38"/>
    </sheetView>
  </sheetViews>
  <sheetFormatPr defaultColWidth="1.7109375" defaultRowHeight="8.25" customHeight="1"/>
  <cols>
    <col min="1" max="16384" width="1.7109375" style="42" customWidth="1"/>
  </cols>
  <sheetData>
    <row r="1" spans="1:47" ht="9" customHeight="1">
      <c r="A1" s="185" t="s">
        <v>136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7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4"/>
      <c r="AQ1" s="44"/>
      <c r="AR1" s="44"/>
      <c r="AS1" s="44"/>
      <c r="AT1" s="44"/>
      <c r="AU1" s="45"/>
    </row>
    <row r="2" spans="1:47" ht="9" customHeight="1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90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4"/>
      <c r="AQ2" s="44"/>
      <c r="AR2" s="44"/>
      <c r="AS2" s="44"/>
      <c r="AT2" s="44"/>
      <c r="AU2" s="45"/>
    </row>
    <row r="3" spans="1:47" ht="9" customHeight="1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90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4"/>
      <c r="AQ3" s="44"/>
      <c r="AR3" s="44"/>
      <c r="AS3" s="44"/>
      <c r="AT3" s="44"/>
      <c r="AU3" s="45"/>
    </row>
    <row r="4" spans="1:47" ht="9" customHeight="1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5"/>
    </row>
    <row r="5" spans="1:47" ht="9" customHeight="1" thickBot="1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3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5"/>
    </row>
    <row r="6" spans="4:50" ht="9" customHeight="1">
      <c r="D6" s="46"/>
      <c r="E6" s="46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</row>
    <row r="7" spans="4:50" ht="9" customHeight="1" thickBot="1">
      <c r="D7" s="46"/>
      <c r="E7" s="46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</row>
    <row r="8" spans="4:81" ht="9" customHeight="1">
      <c r="D8" s="46"/>
      <c r="E8" s="46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AG8" s="410" t="s">
        <v>308</v>
      </c>
      <c r="AH8" s="411"/>
      <c r="AI8" s="411"/>
      <c r="AJ8" s="431"/>
      <c r="AK8" s="235" t="s">
        <v>25</v>
      </c>
      <c r="AL8" s="248"/>
      <c r="AM8" s="416" t="s">
        <v>312</v>
      </c>
      <c r="AN8" s="416"/>
      <c r="AO8" s="416"/>
      <c r="AP8" s="416"/>
      <c r="AQ8" s="416"/>
      <c r="AR8" s="416"/>
      <c r="AS8" s="416"/>
      <c r="AT8" s="416"/>
      <c r="AU8" s="416"/>
      <c r="AV8" s="416"/>
      <c r="AW8" s="416"/>
      <c r="AX8" s="235" t="s">
        <v>25</v>
      </c>
      <c r="AY8" s="248"/>
      <c r="AZ8" s="301">
        <f>(PI()*BH25*(BH35+BH33))/2</f>
        <v>942.4777960769379</v>
      </c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3"/>
      <c r="BM8" s="442" t="s">
        <v>318</v>
      </c>
      <c r="BN8" s="443"/>
      <c r="BO8" s="443"/>
      <c r="BP8" s="410" t="s">
        <v>308</v>
      </c>
      <c r="BQ8" s="411"/>
      <c r="BR8" s="411"/>
      <c r="BS8" s="431"/>
      <c r="BT8" s="235" t="s">
        <v>291</v>
      </c>
      <c r="BU8" s="433" t="s">
        <v>315</v>
      </c>
      <c r="BV8" s="434"/>
      <c r="BW8" s="434"/>
      <c r="BX8" s="435"/>
      <c r="BY8" s="235" t="s">
        <v>291</v>
      </c>
      <c r="BZ8" s="292" t="s">
        <v>316</v>
      </c>
      <c r="CA8" s="293"/>
      <c r="CB8" s="293"/>
      <c r="CC8" s="294"/>
    </row>
    <row r="9" spans="4:81" ht="9" customHeight="1" thickBot="1">
      <c r="D9" s="46"/>
      <c r="E9" s="46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AG9" s="412"/>
      <c r="AH9" s="413"/>
      <c r="AI9" s="413"/>
      <c r="AJ9" s="432"/>
      <c r="AK9" s="236"/>
      <c r="AL9" s="249"/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417"/>
      <c r="AX9" s="236"/>
      <c r="AY9" s="249"/>
      <c r="AZ9" s="304"/>
      <c r="BA9" s="305"/>
      <c r="BB9" s="305"/>
      <c r="BC9" s="305"/>
      <c r="BD9" s="305"/>
      <c r="BE9" s="305"/>
      <c r="BF9" s="305"/>
      <c r="BG9" s="305"/>
      <c r="BH9" s="305"/>
      <c r="BI9" s="305"/>
      <c r="BJ9" s="305"/>
      <c r="BK9" s="305"/>
      <c r="BL9" s="306"/>
      <c r="BM9" s="444"/>
      <c r="BN9" s="445"/>
      <c r="BO9" s="445"/>
      <c r="BP9" s="412"/>
      <c r="BQ9" s="413"/>
      <c r="BR9" s="413"/>
      <c r="BS9" s="432"/>
      <c r="BT9" s="236"/>
      <c r="BU9" s="436"/>
      <c r="BV9" s="437"/>
      <c r="BW9" s="437"/>
      <c r="BX9" s="438"/>
      <c r="BY9" s="236"/>
      <c r="BZ9" s="439"/>
      <c r="CA9" s="440"/>
      <c r="CB9" s="440"/>
      <c r="CC9" s="441"/>
    </row>
    <row r="10" spans="4:81" ht="9" customHeight="1">
      <c r="D10" s="46"/>
      <c r="E10" s="46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AG10" s="412"/>
      <c r="AH10" s="413"/>
      <c r="AI10" s="413"/>
      <c r="AJ10" s="432"/>
      <c r="AK10" s="236"/>
      <c r="AL10" s="249"/>
      <c r="AM10" s="197">
        <v>2</v>
      </c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236"/>
      <c r="AY10" s="249"/>
      <c r="AZ10" s="304"/>
      <c r="BA10" s="305"/>
      <c r="BB10" s="305"/>
      <c r="BC10" s="305"/>
      <c r="BD10" s="305"/>
      <c r="BE10" s="305"/>
      <c r="BF10" s="305"/>
      <c r="BG10" s="305"/>
      <c r="BH10" s="305"/>
      <c r="BI10" s="305"/>
      <c r="BJ10" s="305"/>
      <c r="BK10" s="305"/>
      <c r="BL10" s="306"/>
      <c r="BM10" s="444"/>
      <c r="BN10" s="445"/>
      <c r="BO10" s="445"/>
      <c r="BP10" s="412"/>
      <c r="BQ10" s="413"/>
      <c r="BR10" s="413"/>
      <c r="BS10" s="432"/>
      <c r="BT10" s="236"/>
      <c r="BU10" s="436"/>
      <c r="BV10" s="437"/>
      <c r="BW10" s="437"/>
      <c r="BX10" s="438"/>
      <c r="BY10" s="236"/>
      <c r="BZ10" s="439"/>
      <c r="CA10" s="440"/>
      <c r="CB10" s="440"/>
      <c r="CC10" s="441"/>
    </row>
    <row r="11" spans="4:81" ht="9" customHeight="1" thickBot="1">
      <c r="D11" s="46"/>
      <c r="E11" s="46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AG11" s="414"/>
      <c r="AH11" s="415"/>
      <c r="AI11" s="415"/>
      <c r="AJ11" s="448"/>
      <c r="AK11" s="238"/>
      <c r="AL11" s="250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38"/>
      <c r="AY11" s="250"/>
      <c r="AZ11" s="307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9"/>
      <c r="BM11" s="446"/>
      <c r="BN11" s="447"/>
      <c r="BO11" s="447"/>
      <c r="BP11" s="412"/>
      <c r="BQ11" s="413"/>
      <c r="BR11" s="413"/>
      <c r="BS11" s="432"/>
      <c r="BT11" s="238"/>
      <c r="BU11" s="436"/>
      <c r="BV11" s="437"/>
      <c r="BW11" s="437"/>
      <c r="BX11" s="438"/>
      <c r="BY11" s="238"/>
      <c r="BZ11" s="295"/>
      <c r="CA11" s="296"/>
      <c r="CB11" s="296"/>
      <c r="CC11" s="297"/>
    </row>
    <row r="12" spans="4:79" ht="9" customHeight="1">
      <c r="D12" s="46"/>
      <c r="E12" s="46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AG12" s="433" t="s">
        <v>315</v>
      </c>
      <c r="AH12" s="434"/>
      <c r="AI12" s="434"/>
      <c r="AJ12" s="435"/>
      <c r="AK12" s="235" t="s">
        <v>25</v>
      </c>
      <c r="AL12" s="248"/>
      <c r="AM12" s="233" t="s">
        <v>317</v>
      </c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5" t="s">
        <v>25</v>
      </c>
      <c r="AY12" s="248"/>
      <c r="AZ12" s="301">
        <f>PI()*BH31*BH31</f>
        <v>1256.6370614359173</v>
      </c>
      <c r="BA12" s="302"/>
      <c r="BB12" s="302"/>
      <c r="BC12" s="302"/>
      <c r="BD12" s="302"/>
      <c r="BE12" s="302"/>
      <c r="BF12" s="302"/>
      <c r="BG12" s="302"/>
      <c r="BH12" s="302"/>
      <c r="BI12" s="302"/>
      <c r="BJ12" s="302"/>
      <c r="BK12" s="302"/>
      <c r="BL12" s="303"/>
      <c r="BM12" s="442" t="s">
        <v>318</v>
      </c>
      <c r="BN12" s="443"/>
      <c r="BO12" s="443"/>
      <c r="BP12" s="301">
        <f>AZ8+AZ12+AZ16</f>
        <v>2513.2741228718346</v>
      </c>
      <c r="BQ12" s="302"/>
      <c r="BR12" s="302"/>
      <c r="BS12" s="302"/>
      <c r="BT12" s="302"/>
      <c r="BU12" s="302"/>
      <c r="BV12" s="302"/>
      <c r="BW12" s="302"/>
      <c r="BX12" s="302"/>
      <c r="BY12" s="302"/>
      <c r="BZ12" s="302"/>
      <c r="CA12" s="303"/>
    </row>
    <row r="13" spans="4:79" ht="9" customHeight="1">
      <c r="D13" s="46"/>
      <c r="E13" s="46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AG13" s="436"/>
      <c r="AH13" s="437"/>
      <c r="AI13" s="437"/>
      <c r="AJ13" s="438"/>
      <c r="AK13" s="236"/>
      <c r="AL13" s="249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6"/>
      <c r="AY13" s="249"/>
      <c r="AZ13" s="304"/>
      <c r="BA13" s="305"/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6"/>
      <c r="BM13" s="444"/>
      <c r="BN13" s="445"/>
      <c r="BO13" s="445"/>
      <c r="BP13" s="304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6"/>
    </row>
    <row r="14" spans="4:79" ht="9" customHeight="1">
      <c r="D14" s="46"/>
      <c r="E14" s="46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AG14" s="436"/>
      <c r="AH14" s="437"/>
      <c r="AI14" s="437"/>
      <c r="AJ14" s="438"/>
      <c r="AK14" s="236"/>
      <c r="AL14" s="249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6"/>
      <c r="AY14" s="249"/>
      <c r="AZ14" s="304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6"/>
      <c r="BM14" s="444"/>
      <c r="BN14" s="445"/>
      <c r="BO14" s="445"/>
      <c r="BP14" s="304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6"/>
    </row>
    <row r="15" spans="4:79" ht="9" customHeight="1" thickBot="1">
      <c r="D15" s="46"/>
      <c r="E15" s="46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AG15" s="436"/>
      <c r="AH15" s="437"/>
      <c r="AI15" s="437"/>
      <c r="AJ15" s="438"/>
      <c r="AK15" s="236"/>
      <c r="AL15" s="249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6"/>
      <c r="AY15" s="249"/>
      <c r="AZ15" s="304"/>
      <c r="BA15" s="305"/>
      <c r="BB15" s="305"/>
      <c r="BC15" s="305"/>
      <c r="BD15" s="305"/>
      <c r="BE15" s="305"/>
      <c r="BF15" s="308"/>
      <c r="BG15" s="308"/>
      <c r="BH15" s="308"/>
      <c r="BI15" s="308"/>
      <c r="BJ15" s="308"/>
      <c r="BK15" s="308"/>
      <c r="BL15" s="309"/>
      <c r="BM15" s="446"/>
      <c r="BN15" s="447"/>
      <c r="BO15" s="447"/>
      <c r="BP15" s="307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9"/>
    </row>
    <row r="16" spans="4:64" ht="9" customHeight="1">
      <c r="D16" s="46"/>
      <c r="E16" s="46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AG16" s="292" t="s">
        <v>316</v>
      </c>
      <c r="AH16" s="293"/>
      <c r="AI16" s="293"/>
      <c r="AJ16" s="294"/>
      <c r="AK16" s="235" t="s">
        <v>25</v>
      </c>
      <c r="AL16" s="248"/>
      <c r="AM16" s="233" t="s">
        <v>239</v>
      </c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5" t="s">
        <v>25</v>
      </c>
      <c r="AY16" s="248"/>
      <c r="AZ16" s="301">
        <f>PI()*BH29*BH29</f>
        <v>314.1592653589793</v>
      </c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3"/>
    </row>
    <row r="17" spans="4:64" ht="9" customHeight="1">
      <c r="D17" s="46"/>
      <c r="E17" s="46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AG17" s="439"/>
      <c r="AH17" s="440"/>
      <c r="AI17" s="440"/>
      <c r="AJ17" s="441"/>
      <c r="AK17" s="236"/>
      <c r="AL17" s="249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6"/>
      <c r="AY17" s="249"/>
      <c r="AZ17" s="304"/>
      <c r="BA17" s="305"/>
      <c r="BB17" s="305"/>
      <c r="BC17" s="305"/>
      <c r="BD17" s="305"/>
      <c r="BE17" s="305"/>
      <c r="BF17" s="305"/>
      <c r="BG17" s="305"/>
      <c r="BH17" s="305"/>
      <c r="BI17" s="305"/>
      <c r="BJ17" s="305"/>
      <c r="BK17" s="305"/>
      <c r="BL17" s="306"/>
    </row>
    <row r="18" spans="4:64" ht="9" customHeight="1">
      <c r="D18" s="46"/>
      <c r="E18" s="46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AG18" s="439"/>
      <c r="AH18" s="440"/>
      <c r="AI18" s="440"/>
      <c r="AJ18" s="441"/>
      <c r="AK18" s="236"/>
      <c r="AL18" s="249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6"/>
      <c r="AY18" s="249"/>
      <c r="AZ18" s="304"/>
      <c r="BA18" s="305"/>
      <c r="BB18" s="305"/>
      <c r="BC18" s="305"/>
      <c r="BD18" s="305"/>
      <c r="BE18" s="305"/>
      <c r="BF18" s="305"/>
      <c r="BG18" s="305"/>
      <c r="BH18" s="305"/>
      <c r="BI18" s="305"/>
      <c r="BJ18" s="305"/>
      <c r="BK18" s="305"/>
      <c r="BL18" s="306"/>
    </row>
    <row r="19" spans="4:64" ht="9" customHeight="1" thickBot="1">
      <c r="D19" s="46"/>
      <c r="E19" s="46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AG19" s="295"/>
      <c r="AH19" s="296"/>
      <c r="AI19" s="296"/>
      <c r="AJ19" s="297"/>
      <c r="AK19" s="238"/>
      <c r="AL19" s="250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8"/>
      <c r="AY19" s="250"/>
      <c r="AZ19" s="304"/>
      <c r="BA19" s="305"/>
      <c r="BB19" s="305"/>
      <c r="BC19" s="305"/>
      <c r="BD19" s="305"/>
      <c r="BE19" s="305"/>
      <c r="BF19" s="308"/>
      <c r="BG19" s="308"/>
      <c r="BH19" s="308"/>
      <c r="BI19" s="308"/>
      <c r="BJ19" s="308"/>
      <c r="BK19" s="308"/>
      <c r="BL19" s="309"/>
    </row>
    <row r="20" spans="4:70" ht="9" customHeight="1">
      <c r="D20" s="46"/>
      <c r="E20" s="46"/>
      <c r="F20" s="45"/>
      <c r="G20" s="45"/>
      <c r="H20" s="45"/>
      <c r="I20" s="45"/>
      <c r="J20" s="172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353" t="s">
        <v>146</v>
      </c>
      <c r="AH20" s="298"/>
      <c r="AI20" s="298"/>
      <c r="AJ20" s="354"/>
      <c r="AK20" s="235" t="s">
        <v>25</v>
      </c>
      <c r="AL20" s="248"/>
      <c r="AM20" s="416" t="s">
        <v>313</v>
      </c>
      <c r="AN20" s="416"/>
      <c r="AO20" s="416"/>
      <c r="AP20" s="416"/>
      <c r="AQ20" s="416"/>
      <c r="AR20" s="416"/>
      <c r="AS20" s="298" t="s">
        <v>187</v>
      </c>
      <c r="AT20" s="298"/>
      <c r="AU20" s="416" t="s">
        <v>314</v>
      </c>
      <c r="AV20" s="416"/>
      <c r="AW20" s="416"/>
      <c r="AX20" s="416"/>
      <c r="AY20" s="416"/>
      <c r="AZ20" s="416"/>
      <c r="BA20" s="416"/>
      <c r="BB20" s="416"/>
      <c r="BC20" s="416"/>
      <c r="BD20" s="235" t="s">
        <v>25</v>
      </c>
      <c r="BE20" s="248"/>
      <c r="BF20" s="301">
        <f>AZ12*BH27/3</f>
        <v>4188.790204786391</v>
      </c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3"/>
    </row>
    <row r="21" spans="4:70" ht="9" customHeight="1" thickBot="1">
      <c r="D21" s="46"/>
      <c r="E21" s="46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355"/>
      <c r="AH21" s="299"/>
      <c r="AI21" s="299"/>
      <c r="AJ21" s="356"/>
      <c r="AK21" s="236"/>
      <c r="AL21" s="249"/>
      <c r="AM21" s="417"/>
      <c r="AN21" s="417"/>
      <c r="AO21" s="417"/>
      <c r="AP21" s="417"/>
      <c r="AQ21" s="417"/>
      <c r="AR21" s="417"/>
      <c r="AS21" s="299"/>
      <c r="AT21" s="299"/>
      <c r="AU21" s="449"/>
      <c r="AV21" s="449"/>
      <c r="AW21" s="449"/>
      <c r="AX21" s="449"/>
      <c r="AY21" s="449"/>
      <c r="AZ21" s="449"/>
      <c r="BA21" s="449"/>
      <c r="BB21" s="449"/>
      <c r="BC21" s="449"/>
      <c r="BD21" s="236"/>
      <c r="BE21" s="249"/>
      <c r="BF21" s="304"/>
      <c r="BG21" s="305"/>
      <c r="BH21" s="305"/>
      <c r="BI21" s="305"/>
      <c r="BJ21" s="305"/>
      <c r="BK21" s="305"/>
      <c r="BL21" s="305"/>
      <c r="BM21" s="305"/>
      <c r="BN21" s="305"/>
      <c r="BO21" s="305"/>
      <c r="BP21" s="305"/>
      <c r="BQ21" s="305"/>
      <c r="BR21" s="306"/>
    </row>
    <row r="22" spans="4:70" ht="9" customHeight="1">
      <c r="D22" s="46"/>
      <c r="E22" s="46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AG22" s="355"/>
      <c r="AH22" s="299"/>
      <c r="AI22" s="299"/>
      <c r="AJ22" s="356"/>
      <c r="AK22" s="236"/>
      <c r="AL22" s="249"/>
      <c r="AM22" s="197">
        <v>12</v>
      </c>
      <c r="AN22" s="197"/>
      <c r="AO22" s="197"/>
      <c r="AP22" s="197"/>
      <c r="AQ22" s="197"/>
      <c r="AR22" s="197"/>
      <c r="AS22" s="299"/>
      <c r="AT22" s="299"/>
      <c r="AU22" s="449"/>
      <c r="AV22" s="449"/>
      <c r="AW22" s="449"/>
      <c r="AX22" s="449"/>
      <c r="AY22" s="449"/>
      <c r="AZ22" s="449"/>
      <c r="BA22" s="449"/>
      <c r="BB22" s="449"/>
      <c r="BC22" s="449"/>
      <c r="BD22" s="236"/>
      <c r="BE22" s="249"/>
      <c r="BF22" s="304"/>
      <c r="BG22" s="305"/>
      <c r="BH22" s="305"/>
      <c r="BI22" s="305"/>
      <c r="BJ22" s="305"/>
      <c r="BK22" s="305"/>
      <c r="BL22" s="305"/>
      <c r="BM22" s="305"/>
      <c r="BN22" s="305"/>
      <c r="BO22" s="305"/>
      <c r="BP22" s="305"/>
      <c r="BQ22" s="305"/>
      <c r="BR22" s="306"/>
    </row>
    <row r="23" spans="4:70" ht="9" customHeight="1" thickBot="1">
      <c r="D23" s="46"/>
      <c r="E23" s="46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AG23" s="357"/>
      <c r="AH23" s="300"/>
      <c r="AI23" s="300"/>
      <c r="AJ23" s="358"/>
      <c r="AK23" s="238"/>
      <c r="AL23" s="250"/>
      <c r="AM23" s="201"/>
      <c r="AN23" s="201"/>
      <c r="AO23" s="201"/>
      <c r="AP23" s="201"/>
      <c r="AQ23" s="201"/>
      <c r="AR23" s="201"/>
      <c r="AS23" s="300"/>
      <c r="AT23" s="300"/>
      <c r="AU23" s="417"/>
      <c r="AV23" s="417"/>
      <c r="AW23" s="417"/>
      <c r="AX23" s="417"/>
      <c r="AY23" s="417"/>
      <c r="AZ23" s="417"/>
      <c r="BA23" s="417"/>
      <c r="BB23" s="417"/>
      <c r="BC23" s="417"/>
      <c r="BD23" s="238"/>
      <c r="BE23" s="250"/>
      <c r="BF23" s="307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9"/>
    </row>
    <row r="24" spans="4:39" ht="9" customHeight="1" thickBot="1">
      <c r="D24" s="46"/>
      <c r="E24" s="46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4:68" ht="9" customHeight="1">
      <c r="D25" s="46"/>
      <c r="E25" s="46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BF25" s="282" t="s">
        <v>33</v>
      </c>
      <c r="BG25" s="391"/>
      <c r="BH25" s="286">
        <v>10</v>
      </c>
      <c r="BI25" s="393"/>
      <c r="BJ25" s="393"/>
      <c r="BK25" s="393"/>
      <c r="BL25" s="393"/>
      <c r="BM25" s="393"/>
      <c r="BN25" s="393"/>
      <c r="BO25" s="393"/>
      <c r="BP25" s="394"/>
    </row>
    <row r="26" spans="4:68" ht="9" customHeight="1" thickBot="1">
      <c r="D26" s="46"/>
      <c r="E26" s="46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BF26" s="284"/>
      <c r="BG26" s="392"/>
      <c r="BH26" s="395"/>
      <c r="BI26" s="396"/>
      <c r="BJ26" s="396"/>
      <c r="BK26" s="396"/>
      <c r="BL26" s="396"/>
      <c r="BM26" s="396"/>
      <c r="BN26" s="396"/>
      <c r="BO26" s="396"/>
      <c r="BP26" s="397"/>
    </row>
    <row r="27" spans="4:68" ht="9" customHeight="1">
      <c r="D27" s="46"/>
      <c r="E27" s="46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BF27" s="282" t="s">
        <v>7</v>
      </c>
      <c r="BG27" s="391"/>
      <c r="BH27" s="286">
        <v>10</v>
      </c>
      <c r="BI27" s="393"/>
      <c r="BJ27" s="393"/>
      <c r="BK27" s="393"/>
      <c r="BL27" s="393"/>
      <c r="BM27" s="393"/>
      <c r="BN27" s="393"/>
      <c r="BO27" s="393"/>
      <c r="BP27" s="394"/>
    </row>
    <row r="28" spans="4:68" ht="9" customHeight="1" thickBot="1">
      <c r="D28" s="46"/>
      <c r="E28" s="46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BE28" s="45"/>
      <c r="BF28" s="284"/>
      <c r="BG28" s="392"/>
      <c r="BH28" s="395"/>
      <c r="BI28" s="396"/>
      <c r="BJ28" s="396"/>
      <c r="BK28" s="396"/>
      <c r="BL28" s="396"/>
      <c r="BM28" s="396"/>
      <c r="BN28" s="396"/>
      <c r="BO28" s="396"/>
      <c r="BP28" s="397"/>
    </row>
    <row r="29" spans="4:68" ht="9" customHeight="1">
      <c r="D29" s="46"/>
      <c r="E29" s="46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57"/>
      <c r="AX29" s="57"/>
      <c r="AY29" s="57"/>
      <c r="AZ29" s="57"/>
      <c r="BA29" s="57"/>
      <c r="BB29" s="57"/>
      <c r="BC29" s="57"/>
      <c r="BD29" s="57"/>
      <c r="BE29" s="57"/>
      <c r="BF29" s="282" t="s">
        <v>30</v>
      </c>
      <c r="BG29" s="391"/>
      <c r="BH29" s="286">
        <v>10</v>
      </c>
      <c r="BI29" s="393"/>
      <c r="BJ29" s="393"/>
      <c r="BK29" s="393"/>
      <c r="BL29" s="393"/>
      <c r="BM29" s="393"/>
      <c r="BN29" s="393"/>
      <c r="BO29" s="393"/>
      <c r="BP29" s="394"/>
    </row>
    <row r="30" spans="4:79" ht="9" customHeight="1" thickBot="1">
      <c r="D30" s="46"/>
      <c r="E30" s="46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BF30" s="284"/>
      <c r="BG30" s="392"/>
      <c r="BH30" s="395"/>
      <c r="BI30" s="396"/>
      <c r="BJ30" s="396"/>
      <c r="BK30" s="396"/>
      <c r="BL30" s="396"/>
      <c r="BM30" s="396"/>
      <c r="BN30" s="396"/>
      <c r="BO30" s="396"/>
      <c r="BP30" s="397"/>
      <c r="BR30" s="45"/>
      <c r="BS30" s="45"/>
      <c r="BT30" s="45"/>
      <c r="BU30" s="45"/>
      <c r="BV30" s="45"/>
      <c r="BW30" s="45"/>
      <c r="BX30" s="45"/>
      <c r="BY30" s="45"/>
      <c r="BZ30" s="45"/>
      <c r="CA30" s="45"/>
    </row>
    <row r="31" spans="4:79" ht="9" customHeight="1">
      <c r="D31" s="46"/>
      <c r="E31" s="46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F31" s="282" t="s">
        <v>32</v>
      </c>
      <c r="BG31" s="283"/>
      <c r="BH31" s="286">
        <v>20</v>
      </c>
      <c r="BI31" s="287"/>
      <c r="BJ31" s="287"/>
      <c r="BK31" s="287"/>
      <c r="BL31" s="287"/>
      <c r="BM31" s="287"/>
      <c r="BN31" s="287"/>
      <c r="BO31" s="287"/>
      <c r="BP31" s="288"/>
      <c r="BR31" s="45"/>
      <c r="BS31" s="45"/>
      <c r="BT31" s="45"/>
      <c r="BU31" s="45"/>
      <c r="BV31" s="45"/>
      <c r="BW31" s="45"/>
      <c r="BX31" s="45"/>
      <c r="BY31" s="45"/>
      <c r="BZ31" s="45"/>
      <c r="CA31" s="45"/>
    </row>
    <row r="32" spans="4:79" ht="9" customHeight="1" thickBot="1">
      <c r="D32" s="46"/>
      <c r="E32" s="46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57"/>
      <c r="BF32" s="284"/>
      <c r="BG32" s="285"/>
      <c r="BH32" s="289"/>
      <c r="BI32" s="290"/>
      <c r="BJ32" s="290"/>
      <c r="BK32" s="290"/>
      <c r="BL32" s="290"/>
      <c r="BM32" s="290"/>
      <c r="BN32" s="290"/>
      <c r="BO32" s="290"/>
      <c r="BP32" s="291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</row>
    <row r="33" spans="4:80" ht="9" customHeight="1"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57"/>
      <c r="AU33" s="57"/>
      <c r="AV33" s="57"/>
      <c r="AW33" s="57"/>
      <c r="AX33" s="57"/>
      <c r="AY33" s="57"/>
      <c r="AZ33" s="57"/>
      <c r="BA33" s="57"/>
      <c r="BB33" s="57"/>
      <c r="BC33" s="45"/>
      <c r="BD33" s="45"/>
      <c r="BE33" s="45"/>
      <c r="BF33" s="282" t="s">
        <v>31</v>
      </c>
      <c r="BG33" s="283"/>
      <c r="BH33" s="239">
        <f>BH29*2</f>
        <v>20</v>
      </c>
      <c r="BI33" s="240"/>
      <c r="BJ33" s="240"/>
      <c r="BK33" s="240"/>
      <c r="BL33" s="240"/>
      <c r="BM33" s="240"/>
      <c r="BN33" s="240"/>
      <c r="BO33" s="240"/>
      <c r="BP33" s="241"/>
      <c r="BQ33" s="57"/>
      <c r="BR33" s="57"/>
      <c r="BS33" s="57"/>
      <c r="BT33" s="57"/>
      <c r="BU33" s="57"/>
      <c r="BV33" s="57"/>
      <c r="BW33" s="57"/>
      <c r="BX33" s="45"/>
      <c r="BY33" s="45"/>
      <c r="BZ33" s="45"/>
      <c r="CA33" s="45"/>
      <c r="CB33" s="59"/>
    </row>
    <row r="34" spans="4:80" ht="9" customHeight="1" thickBot="1">
      <c r="D34" s="46"/>
      <c r="E34" s="46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BF34" s="284"/>
      <c r="BG34" s="285"/>
      <c r="BH34" s="245"/>
      <c r="BI34" s="246"/>
      <c r="BJ34" s="246"/>
      <c r="BK34" s="246"/>
      <c r="BL34" s="246"/>
      <c r="BM34" s="246"/>
      <c r="BN34" s="246"/>
      <c r="BO34" s="246"/>
      <c r="BP34" s="247"/>
      <c r="BQ34" s="45"/>
      <c r="BR34" s="45"/>
      <c r="BS34" s="57"/>
      <c r="BT34" s="57"/>
      <c r="BU34" s="57"/>
      <c r="BV34" s="57"/>
      <c r="BW34" s="57"/>
      <c r="BX34" s="45"/>
      <c r="BY34" s="45"/>
      <c r="BZ34" s="45"/>
      <c r="CA34" s="45"/>
      <c r="CB34" s="59"/>
    </row>
    <row r="35" spans="4:80" ht="9" customHeight="1">
      <c r="D35" s="46"/>
      <c r="E35" s="46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BF35" s="282" t="s">
        <v>0</v>
      </c>
      <c r="BG35" s="283"/>
      <c r="BH35" s="239">
        <f>2*BH31</f>
        <v>40</v>
      </c>
      <c r="BI35" s="240"/>
      <c r="BJ35" s="240"/>
      <c r="BK35" s="240"/>
      <c r="BL35" s="240"/>
      <c r="BM35" s="240"/>
      <c r="BN35" s="240"/>
      <c r="BO35" s="240"/>
      <c r="BP35" s="241"/>
      <c r="BQ35" s="45"/>
      <c r="BR35" s="45"/>
      <c r="BS35" s="57"/>
      <c r="BT35" s="57"/>
      <c r="BU35" s="57"/>
      <c r="BV35" s="57"/>
      <c r="BW35" s="57"/>
      <c r="BX35" s="45"/>
      <c r="BY35" s="45"/>
      <c r="BZ35" s="45"/>
      <c r="CA35" s="45"/>
      <c r="CB35" s="59"/>
    </row>
    <row r="36" spans="4:80" ht="9" customHeight="1" thickBot="1">
      <c r="D36" s="46"/>
      <c r="E36" s="46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61"/>
      <c r="AH36" s="61"/>
      <c r="AI36" s="61"/>
      <c r="AJ36" s="61"/>
      <c r="AK36" s="61"/>
      <c r="AL36" s="61"/>
      <c r="AM36" s="61"/>
      <c r="AN36" s="61"/>
      <c r="AO36" s="59"/>
      <c r="AP36" s="59"/>
      <c r="AQ36" s="45"/>
      <c r="AR36" s="45"/>
      <c r="AS36" s="45"/>
      <c r="AT36" s="57"/>
      <c r="AU36" s="57"/>
      <c r="AV36" s="57"/>
      <c r="AW36" s="57"/>
      <c r="AX36" s="57"/>
      <c r="AY36" s="57"/>
      <c r="AZ36" s="57"/>
      <c r="BA36" s="57"/>
      <c r="BB36" s="57"/>
      <c r="BC36" s="58"/>
      <c r="BD36" s="58"/>
      <c r="BE36" s="58"/>
      <c r="BF36" s="284"/>
      <c r="BG36" s="285"/>
      <c r="BH36" s="245"/>
      <c r="BI36" s="246"/>
      <c r="BJ36" s="246"/>
      <c r="BK36" s="246"/>
      <c r="BL36" s="246"/>
      <c r="BM36" s="246"/>
      <c r="BN36" s="246"/>
      <c r="BO36" s="246"/>
      <c r="BP36" s="247"/>
      <c r="BQ36" s="45"/>
      <c r="BR36" s="45"/>
      <c r="BS36" s="57"/>
      <c r="BT36" s="57"/>
      <c r="BU36" s="57"/>
      <c r="BV36" s="57"/>
      <c r="BW36" s="57"/>
      <c r="BX36" s="45"/>
      <c r="BY36" s="45"/>
      <c r="BZ36" s="45"/>
      <c r="CA36" s="45"/>
      <c r="CB36" s="59"/>
    </row>
    <row r="37" spans="1:77" ht="9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61"/>
      <c r="AH37" s="61"/>
      <c r="AI37" s="61"/>
      <c r="AJ37" s="61"/>
      <c r="AK37" s="61"/>
      <c r="AL37" s="61"/>
      <c r="AM37" s="61"/>
      <c r="AN37" s="61"/>
      <c r="AO37" s="59"/>
      <c r="AP37" s="59"/>
      <c r="AQ37" s="45"/>
      <c r="AR37" s="45"/>
      <c r="AS37" s="45"/>
      <c r="AT37" s="57"/>
      <c r="AU37" s="57"/>
      <c r="AV37" s="57"/>
      <c r="AW37" s="57"/>
      <c r="AX37" s="57"/>
      <c r="AY37" s="57"/>
      <c r="AZ37" s="57"/>
      <c r="BA37" s="57"/>
      <c r="BB37" s="57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45"/>
      <c r="BN37" s="45"/>
      <c r="BO37" s="45"/>
      <c r="BP37" s="57"/>
      <c r="BQ37" s="57"/>
      <c r="BR37" s="57"/>
      <c r="BS37" s="57"/>
      <c r="BT37" s="57"/>
      <c r="BU37" s="45"/>
      <c r="BV37" s="45"/>
      <c r="BW37" s="45"/>
      <c r="BX37" s="45"/>
      <c r="BY37" s="45"/>
    </row>
    <row r="38" spans="1:77" ht="9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9"/>
      <c r="BE38" s="59"/>
      <c r="BF38" s="57"/>
      <c r="BG38" s="57"/>
      <c r="BH38" s="57"/>
      <c r="BI38" s="57"/>
      <c r="BJ38" s="45"/>
      <c r="BK38" s="45"/>
      <c r="BL38" s="45"/>
      <c r="BM38" s="45"/>
      <c r="BN38" s="45"/>
      <c r="BO38" s="45"/>
      <c r="BP38" s="57"/>
      <c r="BQ38" s="57"/>
      <c r="BR38" s="57"/>
      <c r="BS38" s="57"/>
      <c r="BT38" s="57"/>
      <c r="BU38" s="61"/>
      <c r="BV38" s="61"/>
      <c r="BW38" s="45"/>
      <c r="BX38" s="45"/>
      <c r="BY38" s="45"/>
    </row>
    <row r="39" spans="1:77" ht="9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59"/>
      <c r="AR39" s="45"/>
      <c r="AS39" s="45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9"/>
      <c r="BE39" s="59"/>
      <c r="BF39" s="57"/>
      <c r="BG39" s="57"/>
      <c r="BH39" s="57"/>
      <c r="BI39" s="57"/>
      <c r="BJ39" s="45"/>
      <c r="BK39" s="45"/>
      <c r="BL39" s="45"/>
      <c r="BM39" s="45"/>
      <c r="BN39" s="45"/>
      <c r="BO39" s="45"/>
      <c r="BP39" s="57"/>
      <c r="BQ39" s="57"/>
      <c r="BR39" s="57"/>
      <c r="BS39" s="57"/>
      <c r="BT39" s="57"/>
      <c r="BU39" s="61"/>
      <c r="BV39" s="61"/>
      <c r="BW39" s="45"/>
      <c r="BX39" s="45"/>
      <c r="BY39" s="59"/>
    </row>
    <row r="40" spans="1:77" ht="9" customHeight="1">
      <c r="A40" s="45"/>
      <c r="B40" s="45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45"/>
      <c r="AS40" s="45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45"/>
      <c r="BK40" s="45"/>
      <c r="BL40" s="45"/>
      <c r="BM40" s="45"/>
      <c r="BN40" s="45"/>
      <c r="BO40" s="57"/>
      <c r="BP40" s="57"/>
      <c r="BQ40" s="57"/>
      <c r="BR40" s="57"/>
      <c r="BS40" s="57"/>
      <c r="BT40" s="59"/>
      <c r="BU40" s="59"/>
      <c r="BV40" s="59"/>
      <c r="BW40" s="59"/>
      <c r="BX40" s="59"/>
      <c r="BY40" s="59"/>
    </row>
    <row r="41" spans="1:77" ht="9" customHeight="1">
      <c r="A41" s="45"/>
      <c r="B41" s="45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BE41" s="57"/>
      <c r="BF41" s="57"/>
      <c r="BG41" s="57"/>
      <c r="BH41" s="57"/>
      <c r="BI41" s="57"/>
      <c r="BJ41" s="45"/>
      <c r="BK41" s="45"/>
      <c r="BL41" s="45"/>
      <c r="BM41" s="45"/>
      <c r="BN41" s="45"/>
      <c r="BO41" s="57"/>
      <c r="BP41" s="57"/>
      <c r="BQ41" s="57"/>
      <c r="BR41" s="57"/>
      <c r="BS41" s="57"/>
      <c r="BT41" s="59"/>
      <c r="BU41" s="59"/>
      <c r="BV41" s="59"/>
      <c r="BW41" s="59"/>
      <c r="BX41" s="59"/>
      <c r="BY41" s="59"/>
    </row>
    <row r="42" spans="1:77" ht="9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BE42" s="57"/>
      <c r="BF42" s="57"/>
      <c r="BG42" s="57"/>
      <c r="BH42" s="57"/>
      <c r="BI42" s="57"/>
      <c r="BJ42" s="45"/>
      <c r="BK42" s="45"/>
      <c r="BL42" s="45"/>
      <c r="BM42" s="45"/>
      <c r="BN42" s="45"/>
      <c r="BO42" s="45"/>
      <c r="BP42" s="57"/>
      <c r="BQ42" s="57"/>
      <c r="BR42" s="57"/>
      <c r="BS42" s="57"/>
      <c r="BT42" s="57"/>
      <c r="BU42" s="45"/>
      <c r="BV42" s="45"/>
      <c r="BW42" s="45"/>
      <c r="BX42" s="45"/>
      <c r="BY42" s="59"/>
    </row>
    <row r="43" spans="1:77" ht="9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BG43" s="57"/>
      <c r="BH43" s="57"/>
      <c r="BI43" s="57"/>
      <c r="BJ43" s="57"/>
      <c r="BK43" s="57"/>
      <c r="BL43" s="57"/>
      <c r="BM43" s="45"/>
      <c r="BN43" s="45"/>
      <c r="BO43" s="45"/>
      <c r="BP43" s="57"/>
      <c r="BQ43" s="57"/>
      <c r="BR43" s="57"/>
      <c r="BS43" s="57"/>
      <c r="BT43" s="57"/>
      <c r="BU43" s="45"/>
      <c r="BV43" s="45"/>
      <c r="BW43" s="45"/>
      <c r="BX43" s="45"/>
      <c r="BY43" s="45"/>
    </row>
    <row r="44" spans="1:77" ht="9" customHeight="1">
      <c r="A44" s="45"/>
      <c r="B44" s="45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BG44" s="57"/>
      <c r="BH44" s="57"/>
      <c r="BI44" s="57"/>
      <c r="BJ44" s="57"/>
      <c r="BK44" s="57"/>
      <c r="BL44" s="57"/>
      <c r="BM44" s="45"/>
      <c r="BN44" s="45"/>
      <c r="BO44" s="59"/>
      <c r="BP44" s="57"/>
      <c r="BQ44" s="57"/>
      <c r="BR44" s="57"/>
      <c r="BS44" s="57"/>
      <c r="BT44" s="57"/>
      <c r="BU44" s="45"/>
      <c r="BV44" s="59"/>
      <c r="BW44" s="59"/>
      <c r="BX44" s="59"/>
      <c r="BY44" s="45"/>
    </row>
    <row r="45" spans="1:77" ht="9" customHeight="1">
      <c r="A45" s="45"/>
      <c r="B45" s="45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BE45" s="59"/>
      <c r="BF45" s="59"/>
      <c r="BG45" s="59"/>
      <c r="BH45" s="57"/>
      <c r="BI45" s="57"/>
      <c r="BJ45" s="57"/>
      <c r="BK45" s="57"/>
      <c r="BL45" s="57"/>
      <c r="BM45" s="45"/>
      <c r="BN45" s="45"/>
      <c r="BO45" s="59"/>
      <c r="BP45" s="57"/>
      <c r="BQ45" s="57"/>
      <c r="BR45" s="57"/>
      <c r="BS45" s="57"/>
      <c r="BT45" s="57"/>
      <c r="BU45" s="45"/>
      <c r="BV45" s="59"/>
      <c r="BW45" s="59"/>
      <c r="BX45" s="59"/>
      <c r="BY45" s="59"/>
    </row>
    <row r="46" spans="1:77" ht="9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BE46" s="59"/>
      <c r="BF46" s="59"/>
      <c r="BG46" s="59"/>
      <c r="BH46" s="57"/>
      <c r="BI46" s="57"/>
      <c r="BJ46" s="57"/>
      <c r="BK46" s="57"/>
      <c r="BL46" s="57"/>
      <c r="BM46" s="45"/>
      <c r="BN46" s="45"/>
      <c r="BO46" s="45"/>
      <c r="BP46" s="57"/>
      <c r="BQ46" s="57"/>
      <c r="BR46" s="57"/>
      <c r="BS46" s="57"/>
      <c r="BT46" s="57"/>
      <c r="BU46" s="45"/>
      <c r="BV46" s="45"/>
      <c r="BW46" s="45"/>
      <c r="BX46" s="45"/>
      <c r="BY46" s="59"/>
    </row>
    <row r="47" spans="1:77" ht="9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BM47" s="57"/>
      <c r="BN47" s="57"/>
      <c r="BO47" s="45"/>
      <c r="BP47" s="57"/>
      <c r="BQ47" s="57"/>
      <c r="BR47" s="57"/>
      <c r="BS47" s="57"/>
      <c r="BT47" s="57"/>
      <c r="BU47" s="45"/>
      <c r="BV47" s="45"/>
      <c r="BW47" s="45"/>
      <c r="BX47" s="45"/>
      <c r="BY47" s="59"/>
    </row>
    <row r="48" spans="1:77" ht="9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BM48" s="57"/>
      <c r="BN48" s="57"/>
      <c r="BO48" s="57"/>
      <c r="BP48" s="57"/>
      <c r="BQ48" s="45"/>
      <c r="BR48" s="45"/>
      <c r="BS48" s="45"/>
      <c r="BT48" s="45"/>
      <c r="BU48" s="45"/>
      <c r="BV48" s="45"/>
      <c r="BW48" s="45"/>
      <c r="BX48" s="45"/>
      <c r="BY48" s="59"/>
    </row>
    <row r="49" spans="1:76" ht="9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BM49" s="57"/>
      <c r="BN49" s="57"/>
      <c r="BO49" s="57"/>
      <c r="BP49" s="57"/>
      <c r="BQ49" s="45"/>
      <c r="BR49" s="45"/>
      <c r="BS49" s="45"/>
      <c r="BT49" s="45"/>
      <c r="BU49" s="45"/>
      <c r="BV49" s="45"/>
      <c r="BW49" s="45"/>
      <c r="BX49" s="45"/>
    </row>
    <row r="50" spans="1:76" ht="8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M50" s="57"/>
      <c r="BN50" s="57"/>
      <c r="BO50" s="57"/>
      <c r="BP50" s="57"/>
      <c r="BQ50" s="45"/>
      <c r="BR50" s="45"/>
      <c r="BS50" s="45"/>
      <c r="BT50" s="45"/>
      <c r="BU50" s="45"/>
      <c r="BV50" s="45"/>
      <c r="BW50" s="45"/>
      <c r="BX50" s="45"/>
    </row>
    <row r="51" spans="1:58" ht="8.2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53"/>
      <c r="BF51" s="53"/>
    </row>
    <row r="52" spans="1:58" ht="8.2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53"/>
      <c r="BF52" s="53"/>
    </row>
    <row r="53" spans="1:58" ht="8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</row>
    <row r="54" spans="1:47" ht="8.2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</row>
    <row r="55" spans="1:47" ht="8.2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</row>
    <row r="56" spans="1:47" ht="8.2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</row>
    <row r="57" spans="1:47" ht="8.2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</row>
    <row r="58" spans="1:47" ht="8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</row>
    <row r="59" spans="1:47" ht="8.2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</row>
    <row r="60" spans="1:47" ht="8.2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</row>
    <row r="61" spans="1:32" ht="8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</row>
    <row r="62" spans="1:32" ht="8.2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</row>
    <row r="63" spans="1:32" ht="8.2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</row>
    <row r="64" spans="1:32" ht="8.2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</row>
    <row r="65" spans="1:2" ht="8.25" customHeight="1">
      <c r="A65" s="45"/>
      <c r="B65" s="45"/>
    </row>
    <row r="66" spans="1:2" ht="8.25" customHeight="1">
      <c r="A66" s="45"/>
      <c r="B66" s="45"/>
    </row>
    <row r="67" spans="1:2" ht="8.25" customHeight="1">
      <c r="A67" s="45"/>
      <c r="B67" s="45"/>
    </row>
    <row r="68" spans="1:2" ht="8.25" customHeight="1">
      <c r="A68" s="45"/>
      <c r="B68" s="45"/>
    </row>
    <row r="69" spans="1:2" ht="8.25" customHeight="1">
      <c r="A69" s="45"/>
      <c r="B69" s="45"/>
    </row>
    <row r="70" spans="1:2" ht="8.25" customHeight="1">
      <c r="A70" s="45"/>
      <c r="B70" s="45"/>
    </row>
    <row r="71" spans="1:2" ht="8.25" customHeight="1">
      <c r="A71" s="61"/>
      <c r="B71" s="61"/>
    </row>
    <row r="72" spans="1:2" ht="8.25" customHeight="1">
      <c r="A72" s="61"/>
      <c r="B72" s="61"/>
    </row>
    <row r="73" spans="1:2" ht="8.25" customHeight="1">
      <c r="A73" s="45"/>
      <c r="B73" s="45"/>
    </row>
    <row r="74" spans="1:2" ht="8.25" customHeight="1">
      <c r="A74" s="45"/>
      <c r="B74" s="45"/>
    </row>
    <row r="75" spans="1:2" ht="8.25" customHeight="1">
      <c r="A75" s="59"/>
      <c r="B75" s="59"/>
    </row>
    <row r="76" spans="1:2" ht="8.25" customHeight="1">
      <c r="A76" s="59"/>
      <c r="B76" s="59"/>
    </row>
    <row r="77" spans="1:2" ht="8.25" customHeight="1">
      <c r="A77" s="45"/>
      <c r="B77" s="45"/>
    </row>
    <row r="78" spans="1:2" ht="8.25" customHeight="1">
      <c r="A78" s="45"/>
      <c r="B78" s="45"/>
    </row>
    <row r="79" spans="1:2" ht="8.25" customHeight="1">
      <c r="A79" s="45"/>
      <c r="B79" s="45"/>
    </row>
    <row r="80" spans="1:2" ht="8.25" customHeight="1">
      <c r="A80" s="45"/>
      <c r="B80" s="45"/>
    </row>
    <row r="81" spans="1:2" ht="8.25" customHeight="1">
      <c r="A81" s="45"/>
      <c r="B81" s="45"/>
    </row>
    <row r="82" spans="1:2" ht="8.25" customHeight="1">
      <c r="A82" s="45"/>
      <c r="B82" s="45"/>
    </row>
    <row r="83" spans="1:2" ht="8.25" customHeight="1">
      <c r="A83" s="45"/>
      <c r="B83" s="45"/>
    </row>
    <row r="84" spans="1:2" ht="8.25" customHeight="1">
      <c r="A84" s="45"/>
      <c r="B84" s="45"/>
    </row>
    <row r="85" spans="1:2" ht="8.25" customHeight="1">
      <c r="A85" s="45"/>
      <c r="B85" s="45"/>
    </row>
    <row r="86" spans="1:2" ht="8.25" customHeight="1">
      <c r="A86" s="45"/>
      <c r="B86" s="45"/>
    </row>
    <row r="87" spans="1:2" ht="8.25" customHeight="1">
      <c r="A87" s="45"/>
      <c r="B87" s="45"/>
    </row>
    <row r="88" spans="1:2" ht="8.25" customHeight="1">
      <c r="A88" s="45"/>
      <c r="B88" s="45"/>
    </row>
    <row r="89" spans="1:2" ht="8.25" customHeight="1">
      <c r="A89" s="45"/>
      <c r="B89" s="45"/>
    </row>
    <row r="90" spans="1:2" ht="8.25" customHeight="1">
      <c r="A90" s="45"/>
      <c r="B90" s="45"/>
    </row>
    <row r="91" spans="1:2" ht="8.25" customHeight="1">
      <c r="A91" s="45"/>
      <c r="B91" s="45"/>
    </row>
    <row r="92" spans="1:2" ht="8.25" customHeight="1">
      <c r="A92" s="45"/>
      <c r="B92" s="45"/>
    </row>
    <row r="93" spans="1:2" ht="8.25" customHeight="1">
      <c r="A93" s="45"/>
      <c r="B93" s="45"/>
    </row>
    <row r="94" spans="1:2" ht="8.25" customHeight="1">
      <c r="A94" s="45"/>
      <c r="B94" s="45"/>
    </row>
    <row r="95" spans="1:2" ht="8.25" customHeight="1">
      <c r="A95" s="45"/>
      <c r="B95" s="45"/>
    </row>
  </sheetData>
  <sheetProtection/>
  <mergeCells count="45">
    <mergeCell ref="BF33:BG34"/>
    <mergeCell ref="BH33:BP34"/>
    <mergeCell ref="BF35:BG36"/>
    <mergeCell ref="BH35:BP36"/>
    <mergeCell ref="BH27:BP28"/>
    <mergeCell ref="BF29:BG30"/>
    <mergeCell ref="BH29:BP30"/>
    <mergeCell ref="AM20:AR21"/>
    <mergeCell ref="AM22:AR23"/>
    <mergeCell ref="AS20:AT23"/>
    <mergeCell ref="BF25:BG26"/>
    <mergeCell ref="AX12:AY15"/>
    <mergeCell ref="BF31:BG32"/>
    <mergeCell ref="BH31:BP32"/>
    <mergeCell ref="AG20:AJ23"/>
    <mergeCell ref="AK20:AL23"/>
    <mergeCell ref="BD20:BE23"/>
    <mergeCell ref="AU20:BC23"/>
    <mergeCell ref="BF20:BR23"/>
    <mergeCell ref="BH25:BP26"/>
    <mergeCell ref="BF27:BG28"/>
    <mergeCell ref="AG8:AJ11"/>
    <mergeCell ref="AK8:AL11"/>
    <mergeCell ref="AM8:AW9"/>
    <mergeCell ref="AK16:AL19"/>
    <mergeCell ref="AM16:AW19"/>
    <mergeCell ref="AG12:AJ15"/>
    <mergeCell ref="AK12:AL15"/>
    <mergeCell ref="AM12:AW15"/>
    <mergeCell ref="AX16:AY19"/>
    <mergeCell ref="AZ16:BL19"/>
    <mergeCell ref="BM12:BO15"/>
    <mergeCell ref="A1:AE5"/>
    <mergeCell ref="BM8:BO11"/>
    <mergeCell ref="AX8:AY11"/>
    <mergeCell ref="AM10:AW11"/>
    <mergeCell ref="AZ8:BL11"/>
    <mergeCell ref="AZ12:BL15"/>
    <mergeCell ref="AG16:AJ19"/>
    <mergeCell ref="BP8:BS11"/>
    <mergeCell ref="BP12:CA15"/>
    <mergeCell ref="BT8:BT11"/>
    <mergeCell ref="BY8:BY11"/>
    <mergeCell ref="BU8:BX11"/>
    <mergeCell ref="BZ8:CC11"/>
  </mergeCells>
  <printOptions/>
  <pageMargins left="0.787401575" right="0.787401575" top="0.984251969" bottom="0.984251969" header="0.4921259845" footer="0.4921259845"/>
  <pageSetup horizontalDpi="600" verticalDpi="600" orientation="landscape" paperSize="9" scale="9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19"/>
  <dimension ref="A1:BY75"/>
  <sheetViews>
    <sheetView showGridLines="0" zoomScalePageLayoutView="0" workbookViewId="0" topLeftCell="A1">
      <selection activeCell="BI33" sqref="BI33"/>
    </sheetView>
  </sheetViews>
  <sheetFormatPr defaultColWidth="1.7109375" defaultRowHeight="8.25" customHeight="1"/>
  <cols>
    <col min="1" max="16384" width="1.7109375" style="42" customWidth="1"/>
  </cols>
  <sheetData>
    <row r="1" spans="1:47" ht="9" customHeight="1">
      <c r="A1" s="185" t="s">
        <v>133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7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4"/>
      <c r="AQ1" s="44"/>
      <c r="AR1" s="44"/>
      <c r="AS1" s="44"/>
      <c r="AT1" s="44"/>
      <c r="AU1" s="45"/>
    </row>
    <row r="2" spans="1:47" ht="9" customHeight="1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90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4"/>
      <c r="AQ2" s="44"/>
      <c r="AR2" s="44"/>
      <c r="AS2" s="44"/>
      <c r="AT2" s="44"/>
      <c r="AU2" s="45"/>
    </row>
    <row r="3" spans="1:47" ht="9" customHeight="1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90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4"/>
      <c r="AQ3" s="44"/>
      <c r="AR3" s="44"/>
      <c r="AS3" s="44"/>
      <c r="AT3" s="44"/>
      <c r="AU3" s="45"/>
    </row>
    <row r="4" spans="1:47" ht="9" customHeight="1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5"/>
    </row>
    <row r="5" spans="1:47" ht="9" customHeight="1" thickBot="1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3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5"/>
    </row>
    <row r="6" spans="32:47" ht="9" customHeight="1"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</row>
    <row r="7" spans="32:47" ht="9" customHeight="1" thickBot="1"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</row>
    <row r="8" spans="32:72" ht="9" customHeight="1">
      <c r="AF8" s="45"/>
      <c r="AG8" s="45"/>
      <c r="AH8" s="45"/>
      <c r="AI8" s="45"/>
      <c r="AJ8" s="45"/>
      <c r="AK8" s="45"/>
      <c r="AL8" s="45"/>
      <c r="AM8" s="235" t="s">
        <v>229</v>
      </c>
      <c r="AN8" s="233"/>
      <c r="AO8" s="233"/>
      <c r="AP8" s="248"/>
      <c r="AQ8" s="235" t="s">
        <v>25</v>
      </c>
      <c r="AR8" s="248"/>
      <c r="AS8" s="233" t="s">
        <v>335</v>
      </c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5" t="s">
        <v>25</v>
      </c>
      <c r="BG8" s="248"/>
      <c r="BH8" s="260">
        <f>BH13*2+BH18</f>
        <v>2199.114857512855</v>
      </c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2"/>
    </row>
    <row r="9" spans="32:72" ht="9" customHeight="1">
      <c r="AF9" s="45"/>
      <c r="AG9" s="45"/>
      <c r="AH9" s="45"/>
      <c r="AI9" s="45"/>
      <c r="AJ9" s="45"/>
      <c r="AK9" s="45"/>
      <c r="AL9" s="45"/>
      <c r="AM9" s="236"/>
      <c r="AN9" s="237"/>
      <c r="AO9" s="237"/>
      <c r="AP9" s="249"/>
      <c r="AQ9" s="236"/>
      <c r="AR9" s="249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6"/>
      <c r="BG9" s="249"/>
      <c r="BH9" s="263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5"/>
    </row>
    <row r="10" spans="32:72" ht="9" customHeight="1">
      <c r="AF10" s="45"/>
      <c r="AG10" s="45"/>
      <c r="AH10" s="45"/>
      <c r="AI10" s="45"/>
      <c r="AJ10" s="45"/>
      <c r="AK10" s="45"/>
      <c r="AL10" s="45"/>
      <c r="AM10" s="236"/>
      <c r="AN10" s="237"/>
      <c r="AO10" s="237"/>
      <c r="AP10" s="249"/>
      <c r="AQ10" s="236"/>
      <c r="AR10" s="249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6"/>
      <c r="BG10" s="249"/>
      <c r="BH10" s="263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5"/>
    </row>
    <row r="11" spans="32:72" ht="9" customHeight="1" thickBot="1">
      <c r="AF11" s="45"/>
      <c r="AG11" s="45"/>
      <c r="AH11" s="45"/>
      <c r="AI11" s="45"/>
      <c r="AJ11" s="45"/>
      <c r="AK11" s="45"/>
      <c r="AL11" s="45"/>
      <c r="AM11" s="238"/>
      <c r="AN11" s="234"/>
      <c r="AO11" s="234"/>
      <c r="AP11" s="250"/>
      <c r="AQ11" s="238"/>
      <c r="AR11" s="250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8"/>
      <c r="BG11" s="250"/>
      <c r="BH11" s="266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8"/>
    </row>
    <row r="12" spans="1:62" ht="9" customHeight="1" thickBo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</row>
    <row r="13" spans="1:72" ht="9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5"/>
      <c r="AG13" s="45"/>
      <c r="AH13" s="45"/>
      <c r="AI13" s="45"/>
      <c r="AJ13" s="45"/>
      <c r="AK13" s="45"/>
      <c r="AL13" s="45"/>
      <c r="AM13" s="235" t="s">
        <v>333</v>
      </c>
      <c r="AN13" s="233"/>
      <c r="AO13" s="233"/>
      <c r="AP13" s="248"/>
      <c r="AQ13" s="235" t="s">
        <v>25</v>
      </c>
      <c r="AR13" s="248"/>
      <c r="AS13" s="233" t="s">
        <v>238</v>
      </c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5" t="s">
        <v>25</v>
      </c>
      <c r="BG13" s="248"/>
      <c r="BH13" s="260">
        <f>(PI()*AO35*AO35)/4</f>
        <v>314.1592653589793</v>
      </c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2"/>
    </row>
    <row r="14" spans="1:76" ht="9" customHeight="1" thickBo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5"/>
      <c r="AG14" s="45"/>
      <c r="AH14" s="45"/>
      <c r="AI14" s="45"/>
      <c r="AJ14" s="45"/>
      <c r="AK14" s="45"/>
      <c r="AL14" s="45"/>
      <c r="AM14" s="236"/>
      <c r="AN14" s="237"/>
      <c r="AO14" s="237"/>
      <c r="AP14" s="249"/>
      <c r="AQ14" s="236"/>
      <c r="AR14" s="249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6"/>
      <c r="BG14" s="249"/>
      <c r="BH14" s="263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5"/>
      <c r="BU14" s="45"/>
      <c r="BV14" s="45"/>
      <c r="BW14" s="45"/>
      <c r="BX14" s="45"/>
    </row>
    <row r="15" spans="1:76" ht="9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5"/>
      <c r="AG15" s="45"/>
      <c r="AH15" s="45"/>
      <c r="AI15" s="45"/>
      <c r="AJ15" s="45"/>
      <c r="AK15" s="45"/>
      <c r="AL15" s="45"/>
      <c r="AM15" s="236"/>
      <c r="AN15" s="237"/>
      <c r="AO15" s="237"/>
      <c r="AP15" s="249"/>
      <c r="AQ15" s="236"/>
      <c r="AR15" s="249"/>
      <c r="AS15" s="237">
        <v>4</v>
      </c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6"/>
      <c r="BG15" s="249"/>
      <c r="BH15" s="263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5"/>
      <c r="BU15" s="45"/>
      <c r="BV15" s="45"/>
      <c r="BW15" s="45"/>
      <c r="BX15" s="45"/>
    </row>
    <row r="16" spans="1:76" ht="9" customHeight="1" thickBo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5"/>
      <c r="AG16" s="45"/>
      <c r="AH16" s="45"/>
      <c r="AI16" s="45"/>
      <c r="AJ16" s="45"/>
      <c r="AK16" s="45"/>
      <c r="AL16" s="45"/>
      <c r="AM16" s="238"/>
      <c r="AN16" s="234"/>
      <c r="AO16" s="234"/>
      <c r="AP16" s="250"/>
      <c r="AQ16" s="238"/>
      <c r="AR16" s="250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8"/>
      <c r="BG16" s="250"/>
      <c r="BH16" s="266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8"/>
      <c r="BU16" s="45"/>
      <c r="BV16" s="45"/>
      <c r="BW16" s="45"/>
      <c r="BX16" s="45"/>
    </row>
    <row r="17" spans="1:77" ht="9" customHeight="1" thickBo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45"/>
      <c r="BV17" s="45"/>
      <c r="BW17" s="45"/>
      <c r="BX17" s="45"/>
      <c r="BY17" s="59"/>
    </row>
    <row r="18" spans="1:77" ht="9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235" t="s">
        <v>320</v>
      </c>
      <c r="AN18" s="233"/>
      <c r="AO18" s="233"/>
      <c r="AP18" s="248"/>
      <c r="AQ18" s="235" t="s">
        <v>25</v>
      </c>
      <c r="AR18" s="248"/>
      <c r="AS18" s="233" t="s">
        <v>321</v>
      </c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5" t="s">
        <v>25</v>
      </c>
      <c r="BG18" s="248"/>
      <c r="BH18" s="260">
        <f>PI()*AO35*AO31</f>
        <v>1570.7963267948965</v>
      </c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2"/>
      <c r="BU18" s="45"/>
      <c r="BV18" s="45"/>
      <c r="BW18" s="45"/>
      <c r="BX18" s="45"/>
      <c r="BY18" s="59"/>
    </row>
    <row r="19" spans="1:77" ht="9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236"/>
      <c r="AN19" s="237"/>
      <c r="AO19" s="237"/>
      <c r="AP19" s="249"/>
      <c r="AQ19" s="236"/>
      <c r="AR19" s="249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6"/>
      <c r="BG19" s="249"/>
      <c r="BH19" s="263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5"/>
      <c r="BU19" s="45"/>
      <c r="BV19" s="45"/>
      <c r="BW19" s="45"/>
      <c r="BX19" s="45"/>
      <c r="BY19" s="59"/>
    </row>
    <row r="20" spans="1:77" ht="9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236"/>
      <c r="AN20" s="237"/>
      <c r="AO20" s="237"/>
      <c r="AP20" s="249"/>
      <c r="AQ20" s="236"/>
      <c r="AR20" s="249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6"/>
      <c r="BG20" s="249"/>
      <c r="BH20" s="263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5"/>
      <c r="BU20" s="45"/>
      <c r="BV20" s="45"/>
      <c r="BW20" s="45"/>
      <c r="BX20" s="45"/>
      <c r="BY20" s="59"/>
    </row>
    <row r="21" spans="1:77" ht="9" customHeight="1" thickBo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238"/>
      <c r="AN21" s="234"/>
      <c r="AO21" s="234"/>
      <c r="AP21" s="250"/>
      <c r="AQ21" s="238"/>
      <c r="AR21" s="250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8"/>
      <c r="BG21" s="250"/>
      <c r="BH21" s="266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8"/>
      <c r="BU21" s="45"/>
      <c r="BV21" s="45"/>
      <c r="BW21" s="45"/>
      <c r="BX21" s="45"/>
      <c r="BY21" s="45"/>
    </row>
    <row r="22" spans="1:77" ht="9" customHeight="1" thickBo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1"/>
      <c r="BV22" s="61"/>
      <c r="BW22" s="45"/>
      <c r="BX22" s="45"/>
      <c r="BY22" s="45"/>
    </row>
    <row r="23" spans="1:77" ht="9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235" t="s">
        <v>146</v>
      </c>
      <c r="AN23" s="233"/>
      <c r="AO23" s="233"/>
      <c r="AP23" s="248"/>
      <c r="AQ23" s="235" t="s">
        <v>25</v>
      </c>
      <c r="AR23" s="248"/>
      <c r="AS23" s="233" t="s">
        <v>238</v>
      </c>
      <c r="AT23" s="233"/>
      <c r="AU23" s="233"/>
      <c r="AV23" s="233"/>
      <c r="AW23" s="233"/>
      <c r="AX23" s="233"/>
      <c r="AY23" s="233"/>
      <c r="AZ23" s="233"/>
      <c r="BA23" s="233"/>
      <c r="BB23" s="233"/>
      <c r="BC23" s="298" t="s">
        <v>187</v>
      </c>
      <c r="BD23" s="450" t="s">
        <v>319</v>
      </c>
      <c r="BE23" s="450"/>
      <c r="BF23" s="235" t="s">
        <v>25</v>
      </c>
      <c r="BG23" s="248"/>
      <c r="BH23" s="260">
        <f>((PI()*AO35*AO35)/4)*AO31</f>
        <v>7853.981633974483</v>
      </c>
      <c r="BI23" s="261"/>
      <c r="BJ23" s="261"/>
      <c r="BK23" s="261"/>
      <c r="BL23" s="261"/>
      <c r="BM23" s="261"/>
      <c r="BN23" s="261"/>
      <c r="BO23" s="261"/>
      <c r="BP23" s="261"/>
      <c r="BQ23" s="261"/>
      <c r="BR23" s="261"/>
      <c r="BS23" s="261"/>
      <c r="BT23" s="262"/>
      <c r="BU23" s="61"/>
      <c r="BV23" s="61"/>
      <c r="BW23" s="45"/>
      <c r="BX23" s="45"/>
      <c r="BY23" s="59"/>
    </row>
    <row r="24" spans="1:77" ht="9" customHeight="1" thickBo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61"/>
      <c r="AM24" s="236"/>
      <c r="AN24" s="237"/>
      <c r="AO24" s="237"/>
      <c r="AP24" s="249"/>
      <c r="AQ24" s="236"/>
      <c r="AR24" s="249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99"/>
      <c r="BD24" s="451"/>
      <c r="BE24" s="451"/>
      <c r="BF24" s="236"/>
      <c r="BG24" s="249"/>
      <c r="BH24" s="263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5"/>
      <c r="BU24" s="59"/>
      <c r="BV24" s="59"/>
      <c r="BW24" s="59"/>
      <c r="BX24" s="59"/>
      <c r="BY24" s="59"/>
    </row>
    <row r="25" spans="1:77" ht="9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61"/>
      <c r="AM25" s="236"/>
      <c r="AN25" s="237"/>
      <c r="AO25" s="237"/>
      <c r="AP25" s="249"/>
      <c r="AQ25" s="236"/>
      <c r="AR25" s="249"/>
      <c r="AS25" s="233">
        <v>4</v>
      </c>
      <c r="AT25" s="233"/>
      <c r="AU25" s="233"/>
      <c r="AV25" s="233"/>
      <c r="AW25" s="233"/>
      <c r="AX25" s="233"/>
      <c r="AY25" s="233"/>
      <c r="AZ25" s="233"/>
      <c r="BA25" s="233"/>
      <c r="BB25" s="233"/>
      <c r="BC25" s="299"/>
      <c r="BD25" s="451"/>
      <c r="BE25" s="451"/>
      <c r="BF25" s="236"/>
      <c r="BG25" s="249"/>
      <c r="BH25" s="263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  <c r="BS25" s="264"/>
      <c r="BT25" s="265"/>
      <c r="BU25" s="59"/>
      <c r="BV25" s="59"/>
      <c r="BW25" s="59"/>
      <c r="BX25" s="59"/>
      <c r="BY25" s="59"/>
    </row>
    <row r="26" spans="1:77" ht="9" customHeight="1" thickBo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238"/>
      <c r="AN26" s="234"/>
      <c r="AO26" s="234"/>
      <c r="AP26" s="250"/>
      <c r="AQ26" s="238"/>
      <c r="AR26" s="250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300"/>
      <c r="BD26" s="452"/>
      <c r="BE26" s="452"/>
      <c r="BF26" s="238"/>
      <c r="BG26" s="250"/>
      <c r="BH26" s="266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8"/>
      <c r="BU26" s="45"/>
      <c r="BV26" s="45"/>
      <c r="BW26" s="45"/>
      <c r="BX26" s="45"/>
      <c r="BY26" s="59"/>
    </row>
    <row r="27" spans="1:77" ht="9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59"/>
      <c r="AR27" s="45"/>
      <c r="AS27" s="45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45"/>
      <c r="BR27" s="45"/>
      <c r="BS27" s="45"/>
      <c r="BT27" s="45"/>
      <c r="BU27" s="45"/>
      <c r="BV27" s="45"/>
      <c r="BW27" s="45"/>
      <c r="BX27" s="45"/>
      <c r="BY27" s="45"/>
    </row>
    <row r="28" spans="1:77" ht="9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59"/>
      <c r="AM28" s="45"/>
      <c r="AN28" s="45"/>
      <c r="AO28" s="45"/>
      <c r="AP28" s="45"/>
      <c r="AQ28" s="45"/>
      <c r="AR28" s="45"/>
      <c r="AS28" s="45"/>
      <c r="AT28" s="57"/>
      <c r="AU28" s="57"/>
      <c r="AV28" s="57"/>
      <c r="AW28" s="57"/>
      <c r="AX28" s="57"/>
      <c r="AY28" s="45"/>
      <c r="AZ28" s="45"/>
      <c r="BA28" s="59"/>
      <c r="BB28" s="59"/>
      <c r="BC28" s="59"/>
      <c r="BD28" s="59"/>
      <c r="BE28" s="59"/>
      <c r="BF28" s="59"/>
      <c r="BG28" s="59"/>
      <c r="BH28" s="57"/>
      <c r="BI28" s="57"/>
      <c r="BJ28" s="57"/>
      <c r="BK28" s="57"/>
      <c r="BL28" s="57"/>
      <c r="BM28" s="57"/>
      <c r="BN28" s="57"/>
      <c r="BO28" s="57"/>
      <c r="BP28" s="57"/>
      <c r="BQ28" s="45"/>
      <c r="BR28" s="45"/>
      <c r="BS28" s="45"/>
      <c r="BT28" s="45"/>
      <c r="BU28" s="45"/>
      <c r="BV28" s="59"/>
      <c r="BW28" s="59"/>
      <c r="BX28" s="59"/>
      <c r="BY28" s="45"/>
    </row>
    <row r="29" spans="1:77" ht="9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59"/>
      <c r="AM29" s="45"/>
      <c r="AN29" s="45"/>
      <c r="AO29" s="45"/>
      <c r="AP29" s="45"/>
      <c r="AQ29" s="45"/>
      <c r="AR29" s="45"/>
      <c r="AS29" s="45"/>
      <c r="AT29" s="57"/>
      <c r="AU29" s="57"/>
      <c r="AV29" s="57"/>
      <c r="AW29" s="57"/>
      <c r="AX29" s="57"/>
      <c r="AY29" s="45"/>
      <c r="AZ29" s="45"/>
      <c r="BA29" s="59"/>
      <c r="BB29" s="59"/>
      <c r="BC29" s="59"/>
      <c r="BD29" s="59"/>
      <c r="BE29" s="59"/>
      <c r="BF29" s="59"/>
      <c r="BG29" s="59"/>
      <c r="BH29" s="57"/>
      <c r="BI29" s="57"/>
      <c r="BJ29" s="57"/>
      <c r="BK29" s="57"/>
      <c r="BL29" s="57"/>
      <c r="BM29" s="57"/>
      <c r="BN29" s="57"/>
      <c r="BO29" s="57"/>
      <c r="BP29" s="57"/>
      <c r="BQ29" s="45"/>
      <c r="BR29" s="45"/>
      <c r="BS29" s="45"/>
      <c r="BT29" s="45"/>
      <c r="BU29" s="45"/>
      <c r="BV29" s="59"/>
      <c r="BW29" s="59"/>
      <c r="BX29" s="59"/>
      <c r="BY29" s="59"/>
    </row>
    <row r="30" spans="1:77" ht="9" customHeight="1" thickBo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BU30" s="45"/>
      <c r="BV30" s="45"/>
      <c r="BW30" s="45"/>
      <c r="BX30" s="45"/>
      <c r="BY30" s="59"/>
    </row>
    <row r="31" spans="1:77" ht="9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3" t="s">
        <v>319</v>
      </c>
      <c r="AN31" s="454"/>
      <c r="AO31" s="286">
        <v>25</v>
      </c>
      <c r="AP31" s="287"/>
      <c r="AQ31" s="287"/>
      <c r="AR31" s="287"/>
      <c r="AS31" s="287"/>
      <c r="AT31" s="287"/>
      <c r="AU31" s="287"/>
      <c r="AV31" s="287"/>
      <c r="AW31" s="288"/>
      <c r="BU31" s="45"/>
      <c r="BV31" s="45"/>
      <c r="BW31" s="45"/>
      <c r="BX31" s="45"/>
      <c r="BY31" s="59"/>
    </row>
    <row r="32" spans="1:77" ht="9" customHeight="1" thickBo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5"/>
      <c r="AN32" s="456"/>
      <c r="AO32" s="289"/>
      <c r="AP32" s="290"/>
      <c r="AQ32" s="290"/>
      <c r="AR32" s="290"/>
      <c r="AS32" s="290"/>
      <c r="AT32" s="290"/>
      <c r="AU32" s="290"/>
      <c r="AV32" s="290"/>
      <c r="AW32" s="291"/>
      <c r="BU32" s="45"/>
      <c r="BV32" s="45"/>
      <c r="BW32" s="45"/>
      <c r="BX32" s="45"/>
      <c r="BY32" s="59"/>
    </row>
    <row r="33" spans="1:76" ht="9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282" t="s">
        <v>30</v>
      </c>
      <c r="AN33" s="391"/>
      <c r="AO33" s="286">
        <v>10</v>
      </c>
      <c r="AP33" s="287"/>
      <c r="AQ33" s="287"/>
      <c r="AR33" s="287"/>
      <c r="AS33" s="287"/>
      <c r="AT33" s="287"/>
      <c r="AU33" s="287"/>
      <c r="AV33" s="287"/>
      <c r="AW33" s="288"/>
      <c r="BU33" s="45"/>
      <c r="BV33" s="45"/>
      <c r="BW33" s="45"/>
      <c r="BX33" s="45"/>
    </row>
    <row r="34" spans="1:76" ht="9" customHeight="1" thickBo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284"/>
      <c r="AN34" s="392"/>
      <c r="AO34" s="289"/>
      <c r="AP34" s="290"/>
      <c r="AQ34" s="290"/>
      <c r="AR34" s="290"/>
      <c r="AS34" s="290"/>
      <c r="AT34" s="290"/>
      <c r="AU34" s="290"/>
      <c r="AV34" s="290"/>
      <c r="AW34" s="291"/>
      <c r="BU34" s="45"/>
      <c r="BV34" s="45"/>
      <c r="BW34" s="45"/>
      <c r="BX34" s="45"/>
    </row>
    <row r="35" spans="1:49" ht="9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282" t="s">
        <v>31</v>
      </c>
      <c r="AN35" s="391"/>
      <c r="AO35" s="239">
        <f>AO33*2</f>
        <v>20</v>
      </c>
      <c r="AP35" s="240"/>
      <c r="AQ35" s="240"/>
      <c r="AR35" s="240"/>
      <c r="AS35" s="240"/>
      <c r="AT35" s="240"/>
      <c r="AU35" s="240"/>
      <c r="AV35" s="240"/>
      <c r="AW35" s="241"/>
    </row>
    <row r="36" spans="1:49" ht="9" customHeight="1" thickBo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284"/>
      <c r="AN36" s="392"/>
      <c r="AO36" s="245"/>
      <c r="AP36" s="246"/>
      <c r="AQ36" s="246"/>
      <c r="AR36" s="246"/>
      <c r="AS36" s="246"/>
      <c r="AT36" s="246"/>
      <c r="AU36" s="246"/>
      <c r="AV36" s="246"/>
      <c r="AW36" s="247"/>
    </row>
    <row r="37" spans="1:47" ht="9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</row>
    <row r="38" spans="1:47" ht="9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</row>
    <row r="39" spans="1:47" ht="9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</row>
    <row r="40" spans="1:47" ht="9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61"/>
      <c r="AG40" s="61"/>
      <c r="AH40" s="61"/>
      <c r="AI40" s="61"/>
      <c r="AJ40" s="61"/>
      <c r="AK40" s="61"/>
      <c r="AL40" s="45"/>
      <c r="AM40" s="45"/>
      <c r="AN40" s="45"/>
      <c r="AO40" s="45"/>
      <c r="AP40" s="45"/>
      <c r="AQ40" s="45"/>
      <c r="AR40" s="45"/>
      <c r="AS40" s="45"/>
      <c r="AT40" s="45"/>
      <c r="AU40" s="45"/>
    </row>
    <row r="41" spans="1:47" ht="9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61"/>
      <c r="AG41" s="61"/>
      <c r="AH41" s="61"/>
      <c r="AI41" s="61"/>
      <c r="AJ41" s="61"/>
      <c r="AK41" s="61"/>
      <c r="AL41" s="45"/>
      <c r="AM41" s="45"/>
      <c r="AN41" s="45"/>
      <c r="AO41" s="45"/>
      <c r="AP41" s="45"/>
      <c r="AQ41" s="45"/>
      <c r="AR41" s="45"/>
      <c r="AS41" s="45"/>
      <c r="AT41" s="45"/>
      <c r="AU41" s="45"/>
    </row>
    <row r="42" spans="1:47" ht="9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</row>
    <row r="43" spans="1:47" ht="9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</row>
    <row r="44" spans="1:38" ht="9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59"/>
      <c r="AG44" s="59"/>
      <c r="AH44" s="59"/>
      <c r="AI44" s="59"/>
      <c r="AJ44" s="59"/>
      <c r="AK44" s="59"/>
      <c r="AL44" s="45"/>
    </row>
    <row r="45" spans="1:38" ht="9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59"/>
      <c r="AG45" s="59"/>
      <c r="AH45" s="59"/>
      <c r="AI45" s="59"/>
      <c r="AJ45" s="59"/>
      <c r="AK45" s="59"/>
      <c r="AL45" s="45"/>
    </row>
    <row r="46" spans="1:38" ht="9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</row>
    <row r="47" spans="1:38" ht="9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</row>
    <row r="48" spans="1:38" ht="9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</row>
    <row r="49" spans="1:37" ht="9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</row>
    <row r="50" spans="1:37" ht="8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</row>
    <row r="51" spans="1:37" ht="8.2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45"/>
      <c r="AG51" s="45"/>
      <c r="AH51" s="45"/>
      <c r="AI51" s="45"/>
      <c r="AJ51" s="45"/>
      <c r="AK51" s="45"/>
    </row>
    <row r="52" spans="1:37" ht="8.2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45"/>
      <c r="AG52" s="45"/>
      <c r="AH52" s="45"/>
      <c r="AI52" s="45"/>
      <c r="AJ52" s="45"/>
      <c r="AK52" s="45"/>
    </row>
    <row r="53" spans="1:37" ht="8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</row>
    <row r="54" spans="1:37" ht="8.2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</row>
    <row r="55" spans="1:37" ht="8.2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45"/>
      <c r="AG55" s="45"/>
      <c r="AH55" s="45"/>
      <c r="AI55" s="45"/>
      <c r="AJ55" s="45"/>
      <c r="AK55" s="45"/>
    </row>
    <row r="56" spans="1:37" ht="8.2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45"/>
      <c r="AG56" s="45"/>
      <c r="AH56" s="45"/>
      <c r="AI56" s="45"/>
      <c r="AJ56" s="45"/>
      <c r="AK56" s="45"/>
    </row>
    <row r="57" spans="1:37" ht="8.2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</row>
    <row r="58" spans="1:37" ht="8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</row>
    <row r="59" spans="1:37" ht="8.2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</row>
    <row r="60" spans="1:37" ht="8.2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</row>
    <row r="61" spans="1:37" ht="8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</row>
    <row r="62" spans="1:37" ht="8.2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</row>
    <row r="63" spans="1:37" ht="8.2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</row>
    <row r="64" spans="1:37" ht="8.2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</row>
    <row r="65" spans="1:31" ht="8.2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</row>
    <row r="66" spans="1:31" ht="8.2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</row>
    <row r="67" spans="1:31" ht="8.2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</row>
    <row r="68" spans="1:31" ht="8.2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</row>
    <row r="69" spans="1:31" ht="8.2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</row>
    <row r="70" spans="1:31" ht="8.2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</row>
    <row r="71" spans="1:31" ht="8.2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</row>
    <row r="72" spans="1:31" ht="8.2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</row>
    <row r="73" spans="1:31" ht="8.2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</row>
    <row r="74" spans="1:31" ht="8.2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</row>
    <row r="75" spans="1:31" ht="8.2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</row>
  </sheetData>
  <sheetProtection/>
  <mergeCells count="31">
    <mergeCell ref="AM23:AP26"/>
    <mergeCell ref="AQ23:AR26"/>
    <mergeCell ref="BF23:BG26"/>
    <mergeCell ref="AM31:AN32"/>
    <mergeCell ref="AO31:AW32"/>
    <mergeCell ref="AS23:BB24"/>
    <mergeCell ref="AS25:BB26"/>
    <mergeCell ref="BH13:BT16"/>
    <mergeCell ref="AS15:BE16"/>
    <mergeCell ref="BH18:BT21"/>
    <mergeCell ref="BF13:BG16"/>
    <mergeCell ref="AS18:BE21"/>
    <mergeCell ref="BF18:BG21"/>
    <mergeCell ref="AS13:BE14"/>
    <mergeCell ref="A1:AE5"/>
    <mergeCell ref="AM13:AP16"/>
    <mergeCell ref="AQ13:AR16"/>
    <mergeCell ref="BF8:BG11"/>
    <mergeCell ref="AM8:AP11"/>
    <mergeCell ref="AQ8:AR11"/>
    <mergeCell ref="AS8:BE11"/>
    <mergeCell ref="BH8:BT11"/>
    <mergeCell ref="AO35:AW36"/>
    <mergeCell ref="AM35:AN36"/>
    <mergeCell ref="AO33:AW34"/>
    <mergeCell ref="AM33:AN34"/>
    <mergeCell ref="BH23:BT26"/>
    <mergeCell ref="BD23:BE26"/>
    <mergeCell ref="BC23:BC26"/>
    <mergeCell ref="AM18:AP21"/>
    <mergeCell ref="AQ18:AR2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2"/>
  <dimension ref="A1:BK40"/>
  <sheetViews>
    <sheetView showGridLines="0" zoomScalePageLayoutView="0" workbookViewId="0" topLeftCell="A1">
      <selection activeCell="BT38" sqref="BT38"/>
    </sheetView>
  </sheetViews>
  <sheetFormatPr defaultColWidth="1.7109375" defaultRowHeight="8.25" customHeight="1"/>
  <cols>
    <col min="1" max="16384" width="1.7109375" style="42" customWidth="1"/>
  </cols>
  <sheetData>
    <row r="1" spans="1:31" ht="8.25" customHeight="1">
      <c r="A1" s="185" t="s">
        <v>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7"/>
    </row>
    <row r="2" spans="1:31" ht="8.25" customHeight="1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90"/>
    </row>
    <row r="3" spans="1:31" ht="8.25" customHeight="1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90"/>
    </row>
    <row r="4" spans="1:31" ht="8.25" customHeight="1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/>
    </row>
    <row r="5" spans="1:31" ht="8.25" customHeight="1" thickBot="1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3"/>
    </row>
    <row r="11" ht="8.25" customHeight="1" thickBot="1"/>
    <row r="12" spans="2:27" ht="8.25" customHeight="1">
      <c r="B12" s="159"/>
      <c r="I12" s="202" t="s">
        <v>1</v>
      </c>
      <c r="J12" s="203"/>
      <c r="K12" s="195">
        <v>35</v>
      </c>
      <c r="L12" s="195"/>
      <c r="M12" s="195"/>
      <c r="N12" s="195"/>
      <c r="O12" s="195"/>
      <c r="P12" s="195"/>
      <c r="Y12" s="159"/>
      <c r="Z12" s="53"/>
      <c r="AA12" s="53"/>
    </row>
    <row r="13" spans="2:27" ht="8.25" customHeight="1" thickBot="1">
      <c r="B13" s="159"/>
      <c r="I13" s="204"/>
      <c r="J13" s="205"/>
      <c r="K13" s="195"/>
      <c r="L13" s="195"/>
      <c r="M13" s="195"/>
      <c r="N13" s="195"/>
      <c r="O13" s="195"/>
      <c r="P13" s="195"/>
      <c r="Y13" s="159"/>
      <c r="Z13" s="53"/>
      <c r="AA13" s="53"/>
    </row>
    <row r="14" spans="2:27" ht="12" customHeight="1" thickBot="1">
      <c r="B14" s="160"/>
      <c r="Y14" s="161"/>
      <c r="Z14" s="162"/>
      <c r="AA14" s="162"/>
    </row>
    <row r="15" spans="2:63" ht="8.25" customHeight="1">
      <c r="B15" s="146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9"/>
      <c r="AI15" s="196" t="s">
        <v>2</v>
      </c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 t="s">
        <v>25</v>
      </c>
      <c r="BC15" s="197"/>
      <c r="BD15" s="206">
        <f>SUMSQ(K12)</f>
        <v>1225</v>
      </c>
      <c r="BE15" s="206"/>
      <c r="BF15" s="206"/>
      <c r="BG15" s="206"/>
      <c r="BH15" s="206"/>
      <c r="BI15" s="206"/>
      <c r="BJ15" s="206"/>
      <c r="BK15" s="207"/>
    </row>
    <row r="16" spans="2:63" ht="8.25" customHeight="1">
      <c r="B16" s="138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150"/>
      <c r="AI16" s="198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208"/>
      <c r="BE16" s="208"/>
      <c r="BF16" s="208"/>
      <c r="BG16" s="208"/>
      <c r="BH16" s="208"/>
      <c r="BI16" s="208"/>
      <c r="BJ16" s="208"/>
      <c r="BK16" s="209"/>
    </row>
    <row r="17" spans="2:63" ht="8.25" customHeight="1">
      <c r="B17" s="138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150"/>
      <c r="AI17" s="198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208"/>
      <c r="BE17" s="208"/>
      <c r="BF17" s="208"/>
      <c r="BG17" s="208"/>
      <c r="BH17" s="208"/>
      <c r="BI17" s="208"/>
      <c r="BJ17" s="208"/>
      <c r="BK17" s="209"/>
    </row>
    <row r="18" spans="2:63" ht="8.25" customHeight="1" thickBot="1">
      <c r="B18" s="138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150"/>
      <c r="AI18" s="200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10"/>
      <c r="BE18" s="210"/>
      <c r="BF18" s="210"/>
      <c r="BG18" s="210"/>
      <c r="BH18" s="210"/>
      <c r="BI18" s="210"/>
      <c r="BJ18" s="210"/>
      <c r="BK18" s="211"/>
    </row>
    <row r="19" spans="2:24" ht="8.25" customHeight="1">
      <c r="B19" s="138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150"/>
    </row>
    <row r="20" spans="2:24" ht="8.25" customHeight="1" thickBot="1">
      <c r="B20" s="138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150"/>
    </row>
    <row r="21" spans="2:63" ht="8.25" customHeight="1">
      <c r="B21" s="138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150"/>
      <c r="AI21" s="196" t="s">
        <v>265</v>
      </c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 t="s">
        <v>25</v>
      </c>
      <c r="BC21" s="197"/>
      <c r="BD21" s="206">
        <f>SQRT(2)*K12</f>
        <v>49.49747468305833</v>
      </c>
      <c r="BE21" s="206"/>
      <c r="BF21" s="206"/>
      <c r="BG21" s="206"/>
      <c r="BH21" s="206"/>
      <c r="BI21" s="206"/>
      <c r="BJ21" s="206"/>
      <c r="BK21" s="207"/>
    </row>
    <row r="22" spans="2:63" ht="8.25" customHeight="1">
      <c r="B22" s="138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150"/>
      <c r="AI22" s="198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208"/>
      <c r="BE22" s="208"/>
      <c r="BF22" s="208"/>
      <c r="BG22" s="208"/>
      <c r="BH22" s="208"/>
      <c r="BI22" s="208"/>
      <c r="BJ22" s="208"/>
      <c r="BK22" s="209"/>
    </row>
    <row r="23" spans="2:63" ht="8.25" customHeight="1">
      <c r="B23" s="138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150"/>
      <c r="AI23" s="198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208"/>
      <c r="BE23" s="208"/>
      <c r="BF23" s="208"/>
      <c r="BG23" s="208"/>
      <c r="BH23" s="208"/>
      <c r="BI23" s="208"/>
      <c r="BJ23" s="208"/>
      <c r="BK23" s="209"/>
    </row>
    <row r="24" spans="2:63" ht="8.25" customHeight="1" thickBot="1">
      <c r="B24" s="138"/>
      <c r="C24" s="57"/>
      <c r="D24" s="57"/>
      <c r="E24" s="57"/>
      <c r="F24" s="57"/>
      <c r="G24" s="57"/>
      <c r="H24" s="57"/>
      <c r="I24" s="57"/>
      <c r="J24" s="57"/>
      <c r="K24" s="57"/>
      <c r="L24" s="194" t="s">
        <v>0</v>
      </c>
      <c r="M24" s="194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150"/>
      <c r="AI24" s="200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10"/>
      <c r="BE24" s="210"/>
      <c r="BF24" s="210"/>
      <c r="BG24" s="210"/>
      <c r="BH24" s="210"/>
      <c r="BI24" s="210"/>
      <c r="BJ24" s="210"/>
      <c r="BK24" s="211"/>
    </row>
    <row r="25" spans="2:24" ht="8.25" customHeight="1">
      <c r="B25" s="138"/>
      <c r="C25" s="57"/>
      <c r="D25" s="57"/>
      <c r="E25" s="57"/>
      <c r="F25" s="57"/>
      <c r="G25" s="57"/>
      <c r="H25" s="57"/>
      <c r="I25" s="57"/>
      <c r="J25" s="57"/>
      <c r="K25" s="57"/>
      <c r="L25" s="194"/>
      <c r="M25" s="194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150"/>
    </row>
    <row r="26" spans="2:29" ht="8.25" customHeight="1" thickBot="1">
      <c r="B26" s="138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150"/>
      <c r="Z26" s="194" t="s">
        <v>1</v>
      </c>
      <c r="AA26" s="194"/>
      <c r="AB26" s="59"/>
      <c r="AC26" s="59"/>
    </row>
    <row r="27" spans="2:63" ht="8.25" customHeight="1">
      <c r="B27" s="138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150"/>
      <c r="Z27" s="194"/>
      <c r="AA27" s="194"/>
      <c r="AB27" s="59"/>
      <c r="AC27" s="59"/>
      <c r="AI27" s="196" t="s">
        <v>3</v>
      </c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 t="s">
        <v>25</v>
      </c>
      <c r="BC27" s="197"/>
      <c r="BD27" s="206">
        <f>SQRT(BD15)</f>
        <v>35</v>
      </c>
      <c r="BE27" s="206"/>
      <c r="BF27" s="206"/>
      <c r="BG27" s="206"/>
      <c r="BH27" s="206"/>
      <c r="BI27" s="206"/>
      <c r="BJ27" s="206"/>
      <c r="BK27" s="207"/>
    </row>
    <row r="28" spans="2:63" ht="8.25" customHeight="1">
      <c r="B28" s="138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150"/>
      <c r="AI28" s="198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208"/>
      <c r="BE28" s="208"/>
      <c r="BF28" s="208"/>
      <c r="BG28" s="208"/>
      <c r="BH28" s="208"/>
      <c r="BI28" s="208"/>
      <c r="BJ28" s="208"/>
      <c r="BK28" s="209"/>
    </row>
    <row r="29" spans="2:63" ht="8.25" customHeight="1">
      <c r="B29" s="138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150"/>
      <c r="AI29" s="198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208"/>
      <c r="BE29" s="208"/>
      <c r="BF29" s="208"/>
      <c r="BG29" s="208"/>
      <c r="BH29" s="208"/>
      <c r="BI29" s="208"/>
      <c r="BJ29" s="208"/>
      <c r="BK29" s="209"/>
    </row>
    <row r="30" spans="2:63" ht="8.25" customHeight="1" thickBot="1">
      <c r="B30" s="13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150"/>
      <c r="AI30" s="200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10"/>
      <c r="BE30" s="210"/>
      <c r="BF30" s="210"/>
      <c r="BG30" s="210"/>
      <c r="BH30" s="210"/>
      <c r="BI30" s="210"/>
      <c r="BJ30" s="210"/>
      <c r="BK30" s="211"/>
    </row>
    <row r="31" spans="2:24" ht="8.25" customHeight="1">
      <c r="B31" s="138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150"/>
    </row>
    <row r="32" spans="2:24" ht="8.25" customHeight="1">
      <c r="B32" s="138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150"/>
    </row>
    <row r="33" spans="2:47" ht="8.25" customHeight="1">
      <c r="B33" s="13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150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</row>
    <row r="34" spans="2:47" ht="8.25" customHeight="1">
      <c r="B34" s="13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150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</row>
    <row r="35" spans="2:47" ht="8.25" customHeight="1">
      <c r="B35" s="13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150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</row>
    <row r="36" spans="2:47" ht="8.25" customHeight="1">
      <c r="B36" s="138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150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</row>
    <row r="37" spans="2:24" ht="8.25" customHeight="1" thickBot="1">
      <c r="B37" s="140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51"/>
    </row>
    <row r="38" spans="2:27" ht="8.25" customHeight="1">
      <c r="B38" s="163"/>
      <c r="Y38" s="164"/>
      <c r="Z38" s="165"/>
      <c r="AA38" s="165"/>
    </row>
    <row r="39" spans="2:27" ht="8.25" customHeight="1">
      <c r="B39" s="159"/>
      <c r="K39" s="194" t="s">
        <v>1</v>
      </c>
      <c r="L39" s="194"/>
      <c r="M39" s="194"/>
      <c r="N39" s="194"/>
      <c r="O39" s="194"/>
      <c r="P39" s="194"/>
      <c r="Y39" s="159"/>
      <c r="Z39" s="53"/>
      <c r="AA39" s="53"/>
    </row>
    <row r="40" spans="2:27" ht="8.25" customHeight="1">
      <c r="B40" s="159"/>
      <c r="K40" s="194"/>
      <c r="L40" s="194"/>
      <c r="M40" s="194"/>
      <c r="N40" s="194"/>
      <c r="O40" s="194"/>
      <c r="P40" s="194"/>
      <c r="Y40" s="159"/>
      <c r="Z40" s="53"/>
      <c r="AA40" s="53"/>
    </row>
  </sheetData>
  <sheetProtection/>
  <mergeCells count="15">
    <mergeCell ref="K39:P40"/>
    <mergeCell ref="BD15:BK18"/>
    <mergeCell ref="BD21:BK24"/>
    <mergeCell ref="BD27:BK30"/>
    <mergeCell ref="BB15:BC18"/>
    <mergeCell ref="BB21:BC24"/>
    <mergeCell ref="BB27:BC30"/>
    <mergeCell ref="A1:AE5"/>
    <mergeCell ref="Z26:AA27"/>
    <mergeCell ref="K12:P13"/>
    <mergeCell ref="AI21:BA24"/>
    <mergeCell ref="AI27:BA30"/>
    <mergeCell ref="L24:M25"/>
    <mergeCell ref="AI15:BA18"/>
    <mergeCell ref="I12:J13"/>
  </mergeCells>
  <printOptions/>
  <pageMargins left="0.07" right="0.46" top="0.44" bottom="0.3" header="0.22" footer="0.14"/>
  <pageSetup horizontalDpi="300" verticalDpi="300" orientation="landscape" paperSize="9" scale="12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120"/>
  <dimension ref="A1:BZ64"/>
  <sheetViews>
    <sheetView showGridLines="0" zoomScalePageLayoutView="0" workbookViewId="0" topLeftCell="A1">
      <selection activeCell="AY20" sqref="AY20:BG21"/>
    </sheetView>
  </sheetViews>
  <sheetFormatPr defaultColWidth="1.7109375" defaultRowHeight="8.25" customHeight="1"/>
  <cols>
    <col min="1" max="16384" width="1.7109375" style="42" customWidth="1"/>
  </cols>
  <sheetData>
    <row r="1" spans="1:47" ht="9" customHeight="1">
      <c r="A1" s="185" t="s">
        <v>134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7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4"/>
      <c r="AQ1" s="44"/>
      <c r="AR1" s="44"/>
      <c r="AS1" s="44"/>
      <c r="AT1" s="44"/>
      <c r="AU1" s="45"/>
    </row>
    <row r="2" spans="1:47" ht="9" customHeight="1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90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4"/>
      <c r="AQ2" s="44"/>
      <c r="AR2" s="44"/>
      <c r="AS2" s="44"/>
      <c r="AT2" s="44"/>
      <c r="AU2" s="45"/>
    </row>
    <row r="3" spans="1:47" ht="9" customHeight="1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90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4"/>
      <c r="AQ3" s="44"/>
      <c r="AR3" s="44"/>
      <c r="AS3" s="44"/>
      <c r="AT3" s="44"/>
      <c r="AU3" s="45"/>
    </row>
    <row r="4" spans="1:47" ht="9" customHeight="1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5"/>
    </row>
    <row r="5" spans="1:47" ht="9" customHeight="1" thickBot="1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3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5"/>
    </row>
    <row r="6" spans="1:47" ht="9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</row>
    <row r="7" spans="1:47" ht="9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</row>
    <row r="8" spans="1:47" ht="9" customHeight="1" thickBo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</row>
    <row r="9" spans="1:73" ht="9" customHeight="1">
      <c r="A9" s="45"/>
      <c r="B9" s="45"/>
      <c r="C9" s="45"/>
      <c r="D9" s="45"/>
      <c r="E9" s="45"/>
      <c r="F9" s="45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235" t="s">
        <v>146</v>
      </c>
      <c r="AN9" s="233"/>
      <c r="AO9" s="233"/>
      <c r="AP9" s="248"/>
      <c r="AQ9" s="235" t="s">
        <v>25</v>
      </c>
      <c r="AR9" s="248"/>
      <c r="AS9" s="235" t="s">
        <v>336</v>
      </c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98" t="s">
        <v>187</v>
      </c>
      <c r="BE9" s="450" t="s">
        <v>319</v>
      </c>
      <c r="BF9" s="461"/>
      <c r="BG9" s="235" t="s">
        <v>25</v>
      </c>
      <c r="BH9" s="248"/>
      <c r="BI9" s="260">
        <f>((PI()*((AY20*AY20)-(AY22*AY22)))*AY24)</f>
        <v>3317.5218421908216</v>
      </c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2"/>
    </row>
    <row r="10" spans="1:73" ht="9" customHeight="1">
      <c r="A10" s="45"/>
      <c r="B10" s="45"/>
      <c r="C10" s="45"/>
      <c r="D10" s="45"/>
      <c r="E10" s="45"/>
      <c r="F10" s="45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236"/>
      <c r="AN10" s="237"/>
      <c r="AO10" s="237"/>
      <c r="AP10" s="249"/>
      <c r="AQ10" s="236"/>
      <c r="AR10" s="249"/>
      <c r="AS10" s="236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99"/>
      <c r="BE10" s="451"/>
      <c r="BF10" s="462"/>
      <c r="BG10" s="236"/>
      <c r="BH10" s="249"/>
      <c r="BI10" s="263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5"/>
    </row>
    <row r="11" spans="1:73" ht="9" customHeight="1">
      <c r="A11" s="45"/>
      <c r="B11" s="45"/>
      <c r="C11" s="45"/>
      <c r="D11" s="45"/>
      <c r="E11" s="45"/>
      <c r="F11" s="45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236"/>
      <c r="AN11" s="237"/>
      <c r="AO11" s="237"/>
      <c r="AP11" s="249"/>
      <c r="AQ11" s="236"/>
      <c r="AR11" s="249"/>
      <c r="AS11" s="236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99"/>
      <c r="BE11" s="451"/>
      <c r="BF11" s="462"/>
      <c r="BG11" s="236"/>
      <c r="BH11" s="249"/>
      <c r="BI11" s="263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5"/>
    </row>
    <row r="12" spans="1:73" ht="9" customHeight="1" thickBot="1">
      <c r="A12" s="45"/>
      <c r="B12" s="45"/>
      <c r="C12" s="45"/>
      <c r="D12" s="45"/>
      <c r="E12" s="45"/>
      <c r="F12" s="45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238"/>
      <c r="AN12" s="234"/>
      <c r="AO12" s="234"/>
      <c r="AP12" s="250"/>
      <c r="AQ12" s="238"/>
      <c r="AR12" s="250"/>
      <c r="AS12" s="238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300"/>
      <c r="BE12" s="452"/>
      <c r="BF12" s="463"/>
      <c r="BG12" s="238"/>
      <c r="BH12" s="250"/>
      <c r="BI12" s="266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8"/>
    </row>
    <row r="13" spans="1:72" ht="9" customHeight="1" thickBot="1">
      <c r="A13" s="45"/>
      <c r="B13" s="45"/>
      <c r="C13" s="45"/>
      <c r="D13" s="45"/>
      <c r="E13" s="45"/>
      <c r="F13" s="45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</row>
    <row r="14" spans="1:78" ht="9" customHeight="1">
      <c r="A14" s="45"/>
      <c r="B14" s="45"/>
      <c r="C14" s="45"/>
      <c r="D14" s="45"/>
      <c r="E14" s="45"/>
      <c r="F14" s="45"/>
      <c r="G14" s="45"/>
      <c r="H14" s="45"/>
      <c r="I14" s="45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235" t="s">
        <v>146</v>
      </c>
      <c r="AN14" s="233"/>
      <c r="AO14" s="233"/>
      <c r="AP14" s="248"/>
      <c r="AQ14" s="235" t="s">
        <v>25</v>
      </c>
      <c r="AR14" s="248"/>
      <c r="AS14" s="233" t="s">
        <v>243</v>
      </c>
      <c r="AT14" s="233"/>
      <c r="AU14" s="233"/>
      <c r="AV14" s="233"/>
      <c r="AW14" s="233"/>
      <c r="AX14" s="233"/>
      <c r="AY14" s="233"/>
      <c r="AZ14" s="458" t="s">
        <v>242</v>
      </c>
      <c r="BA14" s="458"/>
      <c r="BB14" s="233" t="s">
        <v>238</v>
      </c>
      <c r="BC14" s="233"/>
      <c r="BD14" s="233"/>
      <c r="BE14" s="233"/>
      <c r="BF14" s="233"/>
      <c r="BG14" s="233"/>
      <c r="BH14" s="233"/>
      <c r="BI14" s="298" t="s">
        <v>187</v>
      </c>
      <c r="BJ14" s="450" t="s">
        <v>319</v>
      </c>
      <c r="BK14" s="450"/>
      <c r="BL14" s="235" t="s">
        <v>25</v>
      </c>
      <c r="BM14" s="248"/>
      <c r="BN14" s="457">
        <f>(((PI()*AY26*AY26)/4)-((PI()*AY28*AY28)/4))*AY24</f>
        <v>3317.5218421908207</v>
      </c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2"/>
    </row>
    <row r="15" spans="1:78" ht="9" customHeight="1" thickBot="1">
      <c r="A15" s="45"/>
      <c r="B15" s="45"/>
      <c r="C15" s="45"/>
      <c r="D15" s="45"/>
      <c r="E15" s="45"/>
      <c r="F15" s="45"/>
      <c r="G15" s="45"/>
      <c r="H15" s="45"/>
      <c r="I15" s="45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236"/>
      <c r="AN15" s="237"/>
      <c r="AO15" s="237"/>
      <c r="AP15" s="249"/>
      <c r="AQ15" s="236"/>
      <c r="AR15" s="249"/>
      <c r="AS15" s="234"/>
      <c r="AT15" s="234"/>
      <c r="AU15" s="234"/>
      <c r="AV15" s="234"/>
      <c r="AW15" s="234"/>
      <c r="AX15" s="234"/>
      <c r="AY15" s="234"/>
      <c r="AZ15" s="459"/>
      <c r="BA15" s="459"/>
      <c r="BB15" s="234"/>
      <c r="BC15" s="234"/>
      <c r="BD15" s="234"/>
      <c r="BE15" s="234"/>
      <c r="BF15" s="234"/>
      <c r="BG15" s="234"/>
      <c r="BH15" s="234"/>
      <c r="BI15" s="299"/>
      <c r="BJ15" s="451"/>
      <c r="BK15" s="451"/>
      <c r="BL15" s="236"/>
      <c r="BM15" s="249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5"/>
    </row>
    <row r="16" spans="1:78" ht="9" customHeight="1">
      <c r="A16" s="45"/>
      <c r="B16" s="45"/>
      <c r="C16" s="45"/>
      <c r="D16" s="45"/>
      <c r="E16" s="45"/>
      <c r="F16" s="45"/>
      <c r="G16" s="45"/>
      <c r="H16" s="45"/>
      <c r="I16" s="45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236"/>
      <c r="AN16" s="237"/>
      <c r="AO16" s="237"/>
      <c r="AP16" s="249"/>
      <c r="AQ16" s="236"/>
      <c r="AR16" s="249"/>
      <c r="AS16" s="237">
        <v>4</v>
      </c>
      <c r="AT16" s="237"/>
      <c r="AU16" s="237"/>
      <c r="AV16" s="237"/>
      <c r="AW16" s="237"/>
      <c r="AX16" s="237"/>
      <c r="AY16" s="237"/>
      <c r="AZ16" s="459"/>
      <c r="BA16" s="459"/>
      <c r="BB16" s="237">
        <v>4</v>
      </c>
      <c r="BC16" s="237"/>
      <c r="BD16" s="237"/>
      <c r="BE16" s="237"/>
      <c r="BF16" s="237"/>
      <c r="BG16" s="237"/>
      <c r="BH16" s="237"/>
      <c r="BI16" s="299"/>
      <c r="BJ16" s="451"/>
      <c r="BK16" s="451"/>
      <c r="BL16" s="236"/>
      <c r="BM16" s="249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5"/>
    </row>
    <row r="17" spans="1:78" ht="9" customHeight="1" thickBot="1">
      <c r="A17" s="45"/>
      <c r="B17" s="45"/>
      <c r="C17" s="45"/>
      <c r="D17" s="45"/>
      <c r="E17" s="45"/>
      <c r="F17" s="45"/>
      <c r="G17" s="45"/>
      <c r="H17" s="45"/>
      <c r="I17" s="45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238"/>
      <c r="AN17" s="234"/>
      <c r="AO17" s="234"/>
      <c r="AP17" s="250"/>
      <c r="AQ17" s="238"/>
      <c r="AR17" s="250"/>
      <c r="AS17" s="234"/>
      <c r="AT17" s="234"/>
      <c r="AU17" s="234"/>
      <c r="AV17" s="234"/>
      <c r="AW17" s="234"/>
      <c r="AX17" s="234"/>
      <c r="AY17" s="234"/>
      <c r="AZ17" s="460"/>
      <c r="BA17" s="460"/>
      <c r="BB17" s="234"/>
      <c r="BC17" s="234"/>
      <c r="BD17" s="234"/>
      <c r="BE17" s="234"/>
      <c r="BF17" s="234"/>
      <c r="BG17" s="234"/>
      <c r="BH17" s="234"/>
      <c r="BI17" s="300"/>
      <c r="BJ17" s="452"/>
      <c r="BK17" s="452"/>
      <c r="BL17" s="238"/>
      <c r="BM17" s="250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8"/>
    </row>
    <row r="18" spans="1:42" ht="9" customHeight="1">
      <c r="A18" s="45"/>
      <c r="B18" s="45"/>
      <c r="C18" s="45"/>
      <c r="D18" s="45"/>
      <c r="E18" s="45"/>
      <c r="F18" s="45"/>
      <c r="G18" s="45"/>
      <c r="H18" s="45"/>
      <c r="I18" s="45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</row>
    <row r="19" spans="1:77" ht="9" customHeight="1" thickBot="1">
      <c r="A19" s="45"/>
      <c r="B19" s="45"/>
      <c r="C19" s="45"/>
      <c r="D19" s="45"/>
      <c r="E19" s="45"/>
      <c r="F19" s="45"/>
      <c r="G19" s="45"/>
      <c r="H19" s="45"/>
      <c r="I19" s="45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57"/>
      <c r="AU19" s="57"/>
      <c r="AV19" s="57"/>
      <c r="AW19" s="57"/>
      <c r="AX19" s="57"/>
      <c r="AY19" s="57"/>
      <c r="AZ19" s="57"/>
      <c r="BA19" s="57"/>
      <c r="BB19" s="57"/>
      <c r="BC19" s="45"/>
      <c r="BD19" s="58"/>
      <c r="BE19" s="58"/>
      <c r="BF19" s="58"/>
      <c r="BG19" s="45"/>
      <c r="BH19" s="45"/>
      <c r="BI19" s="45"/>
      <c r="BJ19" s="45"/>
      <c r="BK19" s="45"/>
      <c r="BL19" s="45"/>
      <c r="BM19" s="45"/>
      <c r="BN19" s="45"/>
      <c r="BO19" s="45"/>
      <c r="BP19" s="57"/>
      <c r="BQ19" s="57"/>
      <c r="BR19" s="57"/>
      <c r="BS19" s="57"/>
      <c r="BT19" s="57"/>
      <c r="BU19" s="45"/>
      <c r="BV19" s="45"/>
      <c r="BW19" s="45"/>
      <c r="BX19" s="45"/>
      <c r="BY19" s="45"/>
    </row>
    <row r="20" spans="1:59" ht="9" customHeight="1">
      <c r="A20" s="45"/>
      <c r="B20" s="45"/>
      <c r="C20" s="45"/>
      <c r="D20" s="45"/>
      <c r="E20" s="45"/>
      <c r="F20" s="45"/>
      <c r="G20" s="45"/>
      <c r="H20" s="45"/>
      <c r="I20" s="45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W20" s="282" t="s">
        <v>32</v>
      </c>
      <c r="AX20" s="391"/>
      <c r="AY20" s="286">
        <v>14</v>
      </c>
      <c r="AZ20" s="287"/>
      <c r="BA20" s="287"/>
      <c r="BB20" s="287"/>
      <c r="BC20" s="287"/>
      <c r="BD20" s="287"/>
      <c r="BE20" s="287"/>
      <c r="BF20" s="287"/>
      <c r="BG20" s="288"/>
    </row>
    <row r="21" spans="1:59" ht="9" customHeight="1" thickBot="1">
      <c r="A21" s="45"/>
      <c r="B21" s="45"/>
      <c r="C21" s="45"/>
      <c r="D21" s="45"/>
      <c r="E21" s="45"/>
      <c r="F21" s="45"/>
      <c r="G21" s="45"/>
      <c r="H21" s="45"/>
      <c r="I21" s="45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W21" s="284"/>
      <c r="AX21" s="392"/>
      <c r="AY21" s="289"/>
      <c r="AZ21" s="290"/>
      <c r="BA21" s="290"/>
      <c r="BB21" s="290"/>
      <c r="BC21" s="290"/>
      <c r="BD21" s="290"/>
      <c r="BE21" s="290"/>
      <c r="BF21" s="290"/>
      <c r="BG21" s="291"/>
    </row>
    <row r="22" spans="1:59" ht="9" customHeight="1">
      <c r="A22" s="45"/>
      <c r="B22" s="45"/>
      <c r="C22" s="45"/>
      <c r="D22" s="45"/>
      <c r="E22" s="45"/>
      <c r="F22" s="45"/>
      <c r="G22" s="45"/>
      <c r="H22" s="45"/>
      <c r="I22" s="45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W22" s="282" t="s">
        <v>30</v>
      </c>
      <c r="AX22" s="391"/>
      <c r="AY22" s="286">
        <v>10</v>
      </c>
      <c r="AZ22" s="287"/>
      <c r="BA22" s="287"/>
      <c r="BB22" s="287"/>
      <c r="BC22" s="287"/>
      <c r="BD22" s="287"/>
      <c r="BE22" s="287"/>
      <c r="BF22" s="287"/>
      <c r="BG22" s="288"/>
    </row>
    <row r="23" spans="1:59" ht="9" customHeight="1" thickBot="1">
      <c r="A23" s="45"/>
      <c r="B23" s="45"/>
      <c r="C23" s="45"/>
      <c r="D23" s="45"/>
      <c r="E23" s="45"/>
      <c r="F23" s="45"/>
      <c r="G23" s="45"/>
      <c r="H23" s="45"/>
      <c r="I23" s="45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W23" s="284"/>
      <c r="AX23" s="392"/>
      <c r="AY23" s="289"/>
      <c r="AZ23" s="290"/>
      <c r="BA23" s="290"/>
      <c r="BB23" s="290"/>
      <c r="BC23" s="290"/>
      <c r="BD23" s="290"/>
      <c r="BE23" s="290"/>
      <c r="BF23" s="290"/>
      <c r="BG23" s="291"/>
    </row>
    <row r="24" spans="1:59" ht="9" customHeight="1">
      <c r="A24" s="45"/>
      <c r="B24" s="45"/>
      <c r="C24" s="45"/>
      <c r="D24" s="45"/>
      <c r="E24" s="45"/>
      <c r="F24" s="45"/>
      <c r="G24" s="45"/>
      <c r="H24" s="45"/>
      <c r="I24" s="45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45"/>
      <c r="AD24" s="45"/>
      <c r="AF24" s="45"/>
      <c r="AG24" s="45"/>
      <c r="AH24" s="45"/>
      <c r="AI24" s="45"/>
      <c r="AJ24" s="45"/>
      <c r="AK24" s="45"/>
      <c r="AL24" s="45"/>
      <c r="AM24" s="45"/>
      <c r="AW24" s="282" t="s">
        <v>319</v>
      </c>
      <c r="AX24" s="391"/>
      <c r="AY24" s="286">
        <v>11</v>
      </c>
      <c r="AZ24" s="287"/>
      <c r="BA24" s="287"/>
      <c r="BB24" s="287"/>
      <c r="BC24" s="287"/>
      <c r="BD24" s="287"/>
      <c r="BE24" s="287"/>
      <c r="BF24" s="287"/>
      <c r="BG24" s="288"/>
    </row>
    <row r="25" spans="1:59" ht="9" customHeight="1" thickBot="1">
      <c r="A25" s="45"/>
      <c r="B25" s="45"/>
      <c r="C25" s="45"/>
      <c r="D25" s="45"/>
      <c r="E25" s="45"/>
      <c r="F25" s="45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45"/>
      <c r="AD25" s="45"/>
      <c r="AF25" s="45"/>
      <c r="AG25" s="45"/>
      <c r="AH25" s="45"/>
      <c r="AI25" s="45"/>
      <c r="AJ25" s="45"/>
      <c r="AK25" s="45"/>
      <c r="AL25" s="45"/>
      <c r="AM25" s="45"/>
      <c r="AW25" s="284"/>
      <c r="AX25" s="392"/>
      <c r="AY25" s="289"/>
      <c r="AZ25" s="290"/>
      <c r="BA25" s="290"/>
      <c r="BB25" s="290"/>
      <c r="BC25" s="290"/>
      <c r="BD25" s="290"/>
      <c r="BE25" s="290"/>
      <c r="BF25" s="290"/>
      <c r="BG25" s="291"/>
    </row>
    <row r="26" spans="1:59" ht="9" customHeight="1">
      <c r="A26" s="45"/>
      <c r="B26" s="45"/>
      <c r="C26" s="45"/>
      <c r="D26" s="45"/>
      <c r="E26" s="45"/>
      <c r="F26" s="45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45"/>
      <c r="AC26" s="45"/>
      <c r="AD26" s="45"/>
      <c r="AF26" s="45"/>
      <c r="AG26" s="45"/>
      <c r="AH26" s="45"/>
      <c r="AI26" s="45"/>
      <c r="AJ26" s="45"/>
      <c r="AK26" s="45"/>
      <c r="AL26" s="45"/>
      <c r="AM26" s="45"/>
      <c r="AW26" s="282" t="s">
        <v>0</v>
      </c>
      <c r="AX26" s="391"/>
      <c r="AY26" s="286">
        <v>28</v>
      </c>
      <c r="AZ26" s="287"/>
      <c r="BA26" s="287"/>
      <c r="BB26" s="287"/>
      <c r="BC26" s="287"/>
      <c r="BD26" s="287"/>
      <c r="BE26" s="287"/>
      <c r="BF26" s="287"/>
      <c r="BG26" s="288"/>
    </row>
    <row r="27" spans="1:59" ht="9" customHeight="1" thickBot="1">
      <c r="A27" s="45"/>
      <c r="B27" s="45"/>
      <c r="C27" s="45"/>
      <c r="D27" s="45"/>
      <c r="E27" s="45"/>
      <c r="F27" s="45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45"/>
      <c r="AC27" s="45"/>
      <c r="AD27" s="45"/>
      <c r="AF27" s="45"/>
      <c r="AG27" s="45"/>
      <c r="AH27" s="45"/>
      <c r="AI27" s="45"/>
      <c r="AJ27" s="45"/>
      <c r="AK27" s="45"/>
      <c r="AL27" s="45"/>
      <c r="AM27" s="45"/>
      <c r="AW27" s="284"/>
      <c r="AX27" s="392"/>
      <c r="AY27" s="289"/>
      <c r="AZ27" s="290"/>
      <c r="BA27" s="290"/>
      <c r="BB27" s="290"/>
      <c r="BC27" s="290"/>
      <c r="BD27" s="290"/>
      <c r="BE27" s="290"/>
      <c r="BF27" s="290"/>
      <c r="BG27" s="291"/>
    </row>
    <row r="28" spans="1:59" ht="9" customHeight="1">
      <c r="A28" s="45"/>
      <c r="B28" s="45"/>
      <c r="C28" s="45"/>
      <c r="D28" s="45"/>
      <c r="E28" s="45"/>
      <c r="F28" s="45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45"/>
      <c r="AB28" s="45"/>
      <c r="AC28" s="45"/>
      <c r="AD28" s="45"/>
      <c r="AF28" s="45"/>
      <c r="AG28" s="45"/>
      <c r="AH28" s="45"/>
      <c r="AI28" s="45"/>
      <c r="AJ28" s="45"/>
      <c r="AK28" s="45"/>
      <c r="AL28" s="45"/>
      <c r="AM28" s="45"/>
      <c r="AW28" s="282" t="s">
        <v>31</v>
      </c>
      <c r="AX28" s="391"/>
      <c r="AY28" s="286">
        <v>20</v>
      </c>
      <c r="AZ28" s="287"/>
      <c r="BA28" s="287"/>
      <c r="BB28" s="287"/>
      <c r="BC28" s="287"/>
      <c r="BD28" s="287"/>
      <c r="BE28" s="287"/>
      <c r="BF28" s="287"/>
      <c r="BG28" s="288"/>
    </row>
    <row r="29" spans="1:77" ht="9" customHeight="1" thickBot="1">
      <c r="A29" s="45"/>
      <c r="B29" s="45"/>
      <c r="C29" s="45"/>
      <c r="D29" s="45"/>
      <c r="E29" s="45"/>
      <c r="F29" s="45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59"/>
      <c r="AR29" s="45"/>
      <c r="AS29" s="45"/>
      <c r="AT29" s="57"/>
      <c r="AU29" s="57"/>
      <c r="AV29" s="57"/>
      <c r="AW29" s="284"/>
      <c r="AX29" s="392"/>
      <c r="AY29" s="289"/>
      <c r="AZ29" s="290"/>
      <c r="BA29" s="290"/>
      <c r="BB29" s="290"/>
      <c r="BC29" s="290"/>
      <c r="BD29" s="290"/>
      <c r="BE29" s="290"/>
      <c r="BF29" s="290"/>
      <c r="BG29" s="291"/>
      <c r="BH29" s="57"/>
      <c r="BI29" s="57"/>
      <c r="BY29" s="59"/>
    </row>
    <row r="30" spans="1:77" ht="9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BB30" s="57"/>
      <c r="BC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45"/>
      <c r="BR30" s="45"/>
      <c r="BS30" s="45"/>
      <c r="BT30" s="45"/>
      <c r="BU30" s="45"/>
      <c r="BV30" s="45"/>
      <c r="BW30" s="45"/>
      <c r="BX30" s="45"/>
      <c r="BY30" s="59"/>
    </row>
    <row r="31" spans="1:76" ht="9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BB31" s="59"/>
      <c r="BC31" s="59"/>
      <c r="BG31" s="59"/>
      <c r="BH31" s="57"/>
      <c r="BI31" s="57"/>
      <c r="BJ31" s="57"/>
      <c r="BK31" s="57"/>
      <c r="BL31" s="57"/>
      <c r="BM31" s="57"/>
      <c r="BN31" s="57"/>
      <c r="BO31" s="57"/>
      <c r="BP31" s="57"/>
      <c r="BQ31" s="45"/>
      <c r="BR31" s="45"/>
      <c r="BS31" s="45"/>
      <c r="BT31" s="45"/>
      <c r="BU31" s="45"/>
      <c r="BV31" s="45"/>
      <c r="BW31" s="45"/>
      <c r="BX31" s="45"/>
    </row>
    <row r="32" spans="1:76" ht="9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BB32" s="59"/>
      <c r="BC32" s="59"/>
      <c r="BG32" s="59"/>
      <c r="BH32" s="57"/>
      <c r="BI32" s="57"/>
      <c r="BJ32" s="57"/>
      <c r="BK32" s="57"/>
      <c r="BL32" s="57"/>
      <c r="BM32" s="57"/>
      <c r="BN32" s="57"/>
      <c r="BO32" s="57"/>
      <c r="BP32" s="57"/>
      <c r="BQ32" s="45"/>
      <c r="BR32" s="45"/>
      <c r="BS32" s="45"/>
      <c r="BT32" s="45"/>
      <c r="BU32" s="45"/>
      <c r="BV32" s="45"/>
      <c r="BW32" s="45"/>
      <c r="BX32" s="45"/>
    </row>
    <row r="33" spans="1:42" ht="9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</row>
    <row r="34" spans="1:42" ht="9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</row>
    <row r="35" spans="1:42" ht="9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</row>
    <row r="36" spans="1:47" ht="9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</row>
    <row r="37" spans="1:47" ht="9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</row>
    <row r="38" spans="1:47" ht="9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</row>
    <row r="39" spans="1:47" ht="9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</row>
    <row r="40" spans="1:47" ht="9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45"/>
      <c r="AP40" s="45"/>
      <c r="AQ40" s="45"/>
      <c r="AR40" s="45"/>
      <c r="AS40" s="45"/>
      <c r="AT40" s="45"/>
      <c r="AU40" s="45"/>
    </row>
    <row r="41" spans="1:47" ht="9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45"/>
      <c r="AP41" s="45"/>
      <c r="AQ41" s="45"/>
      <c r="AR41" s="45"/>
      <c r="AS41" s="45"/>
      <c r="AT41" s="45"/>
      <c r="AU41" s="45"/>
    </row>
    <row r="42" spans="1:47" ht="9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</row>
    <row r="43" spans="1:47" ht="9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</row>
    <row r="44" spans="1:47" ht="9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45"/>
      <c r="AP44" s="45"/>
      <c r="AQ44" s="45"/>
      <c r="AR44" s="45"/>
      <c r="AS44" s="45"/>
      <c r="AT44" s="45"/>
      <c r="AU44" s="45"/>
    </row>
    <row r="45" spans="1:47" ht="9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45"/>
      <c r="AP45" s="45"/>
      <c r="AQ45" s="45"/>
      <c r="AR45" s="45"/>
      <c r="AS45" s="45"/>
      <c r="AT45" s="45"/>
      <c r="AU45" s="45"/>
    </row>
    <row r="46" spans="1:47" ht="9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</row>
    <row r="47" spans="1:40" ht="9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ht="9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ht="9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ht="8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ht="8.2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ht="8.2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ht="8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ht="8.2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ht="8.2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ht="8.2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ht="8.2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ht="8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ht="8.2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ht="8.2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ht="8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ht="8.2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ht="8.2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ht="8.2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</sheetData>
  <sheetProtection/>
  <mergeCells count="29">
    <mergeCell ref="AW22:AX23"/>
    <mergeCell ref="AY22:BG23"/>
    <mergeCell ref="A1:AE5"/>
    <mergeCell ref="BG9:BH12"/>
    <mergeCell ref="BI9:BU12"/>
    <mergeCell ref="AM9:AP12"/>
    <mergeCell ref="AQ9:AR12"/>
    <mergeCell ref="BD9:BD12"/>
    <mergeCell ref="BE9:BF12"/>
    <mergeCell ref="AS9:BC12"/>
    <mergeCell ref="AM14:AP17"/>
    <mergeCell ref="AQ14:AR17"/>
    <mergeCell ref="BI14:BI17"/>
    <mergeCell ref="BB16:BH17"/>
    <mergeCell ref="AZ14:BA17"/>
    <mergeCell ref="AW20:AX21"/>
    <mergeCell ref="AY20:BG21"/>
    <mergeCell ref="BJ14:BK17"/>
    <mergeCell ref="BL14:BM17"/>
    <mergeCell ref="BN14:BZ17"/>
    <mergeCell ref="AS14:AY15"/>
    <mergeCell ref="AS16:AY17"/>
    <mergeCell ref="BB14:BH15"/>
    <mergeCell ref="AW28:AX29"/>
    <mergeCell ref="AY28:BG29"/>
    <mergeCell ref="AW24:AX25"/>
    <mergeCell ref="AY24:BG25"/>
    <mergeCell ref="AW26:AX27"/>
    <mergeCell ref="AY26:BG27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121"/>
  <dimension ref="A1:CA64"/>
  <sheetViews>
    <sheetView showGridLines="0" zoomScalePageLayoutView="0" workbookViewId="0" topLeftCell="A1">
      <selection activeCell="BO9" sqref="BO9:CA12"/>
    </sheetView>
  </sheetViews>
  <sheetFormatPr defaultColWidth="1.7109375" defaultRowHeight="8.25" customHeight="1"/>
  <cols>
    <col min="1" max="16384" width="1.7109375" style="42" customWidth="1"/>
  </cols>
  <sheetData>
    <row r="1" spans="1:47" ht="9" customHeight="1">
      <c r="A1" s="185" t="s">
        <v>274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7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4"/>
      <c r="AQ1" s="44"/>
      <c r="AR1" s="44"/>
      <c r="AS1" s="44"/>
      <c r="AT1" s="44"/>
      <c r="AU1" s="45"/>
    </row>
    <row r="2" spans="1:47" ht="9" customHeight="1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90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4"/>
      <c r="AQ2" s="44"/>
      <c r="AR2" s="44"/>
      <c r="AS2" s="44"/>
      <c r="AT2" s="44"/>
      <c r="AU2" s="45"/>
    </row>
    <row r="3" spans="1:47" ht="9" customHeight="1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90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4"/>
      <c r="AQ3" s="44"/>
      <c r="AR3" s="44"/>
      <c r="AS3" s="44"/>
      <c r="AT3" s="44"/>
      <c r="AU3" s="45"/>
    </row>
    <row r="4" spans="1:47" ht="9" customHeight="1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5"/>
    </row>
    <row r="5" spans="1:47" ht="9" customHeight="1" thickBot="1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3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5"/>
    </row>
    <row r="6" spans="1:47" ht="9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</row>
    <row r="7" spans="1:47" ht="9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</row>
    <row r="8" spans="1:47" ht="9" customHeight="1" thickBo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</row>
    <row r="9" spans="1:79" ht="9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N9" s="235" t="s">
        <v>146</v>
      </c>
      <c r="AO9" s="233"/>
      <c r="AP9" s="233"/>
      <c r="AQ9" s="248"/>
      <c r="AR9" s="235" t="s">
        <v>25</v>
      </c>
      <c r="AS9" s="248"/>
      <c r="AT9" s="47"/>
      <c r="AU9" s="233" t="s">
        <v>337</v>
      </c>
      <c r="AV9" s="233"/>
      <c r="AW9" s="233"/>
      <c r="AX9" s="233"/>
      <c r="AY9" s="233"/>
      <c r="AZ9" s="233"/>
      <c r="BA9" s="233"/>
      <c r="BB9" s="233"/>
      <c r="BC9" s="233"/>
      <c r="BD9" s="298" t="s">
        <v>187</v>
      </c>
      <c r="BE9" s="298"/>
      <c r="BF9" s="233" t="s">
        <v>338</v>
      </c>
      <c r="BG9" s="233"/>
      <c r="BH9" s="233"/>
      <c r="BI9" s="233"/>
      <c r="BJ9" s="233"/>
      <c r="BK9" s="233"/>
      <c r="BL9" s="233"/>
      <c r="BM9" s="235" t="s">
        <v>25</v>
      </c>
      <c r="BN9" s="248"/>
      <c r="BO9" s="260">
        <f>((PI()*AP21*AP21)/4)*PI()*AP19</f>
        <v>27634.892323050204</v>
      </c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2"/>
    </row>
    <row r="10" spans="1:79" ht="9" customHeight="1" thickBo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N10" s="236"/>
      <c r="AO10" s="237"/>
      <c r="AP10" s="237"/>
      <c r="AQ10" s="249"/>
      <c r="AR10" s="236"/>
      <c r="AS10" s="249"/>
      <c r="AT10" s="48"/>
      <c r="AU10" s="234"/>
      <c r="AV10" s="234"/>
      <c r="AW10" s="234"/>
      <c r="AX10" s="234"/>
      <c r="AY10" s="234"/>
      <c r="AZ10" s="234"/>
      <c r="BA10" s="234"/>
      <c r="BB10" s="234"/>
      <c r="BC10" s="234"/>
      <c r="BD10" s="299"/>
      <c r="BE10" s="299"/>
      <c r="BF10" s="237"/>
      <c r="BG10" s="237"/>
      <c r="BH10" s="237"/>
      <c r="BI10" s="237"/>
      <c r="BJ10" s="237"/>
      <c r="BK10" s="237"/>
      <c r="BL10" s="237"/>
      <c r="BM10" s="236"/>
      <c r="BN10" s="249"/>
      <c r="BO10" s="263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5"/>
    </row>
    <row r="11" spans="1:79" ht="9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N11" s="236"/>
      <c r="AO11" s="237"/>
      <c r="AP11" s="237"/>
      <c r="AQ11" s="249"/>
      <c r="AR11" s="236"/>
      <c r="AS11" s="249"/>
      <c r="AT11" s="48"/>
      <c r="AU11" s="237">
        <v>4</v>
      </c>
      <c r="AV11" s="237"/>
      <c r="AW11" s="237"/>
      <c r="AX11" s="237"/>
      <c r="AY11" s="237"/>
      <c r="AZ11" s="237"/>
      <c r="BA11" s="237"/>
      <c r="BB11" s="237"/>
      <c r="BC11" s="48"/>
      <c r="BD11" s="299"/>
      <c r="BE11" s="299"/>
      <c r="BF11" s="237"/>
      <c r="BG11" s="237"/>
      <c r="BH11" s="237"/>
      <c r="BI11" s="237"/>
      <c r="BJ11" s="237"/>
      <c r="BK11" s="237"/>
      <c r="BL11" s="237"/>
      <c r="BM11" s="236"/>
      <c r="BN11" s="249"/>
      <c r="BO11" s="263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5"/>
    </row>
    <row r="12" spans="1:79" ht="9" customHeight="1" thickBo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N12" s="238"/>
      <c r="AO12" s="234"/>
      <c r="AP12" s="234"/>
      <c r="AQ12" s="250"/>
      <c r="AR12" s="238"/>
      <c r="AS12" s="250"/>
      <c r="AT12" s="49"/>
      <c r="AU12" s="234"/>
      <c r="AV12" s="234"/>
      <c r="AW12" s="234"/>
      <c r="AX12" s="234"/>
      <c r="AY12" s="234"/>
      <c r="AZ12" s="234"/>
      <c r="BA12" s="234"/>
      <c r="BB12" s="234"/>
      <c r="BC12" s="49"/>
      <c r="BD12" s="300"/>
      <c r="BE12" s="300"/>
      <c r="BF12" s="234"/>
      <c r="BG12" s="234"/>
      <c r="BH12" s="234"/>
      <c r="BI12" s="234"/>
      <c r="BJ12" s="234"/>
      <c r="BK12" s="234"/>
      <c r="BL12" s="234"/>
      <c r="BM12" s="238"/>
      <c r="BN12" s="250"/>
      <c r="BO12" s="266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8"/>
    </row>
    <row r="13" spans="1:76" ht="9" customHeight="1" thickBo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</row>
    <row r="14" spans="1:79" ht="9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235" t="s">
        <v>320</v>
      </c>
      <c r="AO14" s="233"/>
      <c r="AP14" s="233"/>
      <c r="AQ14" s="248"/>
      <c r="AR14" s="235" t="s">
        <v>25</v>
      </c>
      <c r="AS14" s="233"/>
      <c r="AT14" s="235" t="s">
        <v>338</v>
      </c>
      <c r="AU14" s="233"/>
      <c r="AV14" s="233"/>
      <c r="AW14" s="233"/>
      <c r="AX14" s="233"/>
      <c r="AY14" s="233"/>
      <c r="AZ14" s="233"/>
      <c r="BA14" s="233"/>
      <c r="BB14" s="233"/>
      <c r="BC14" s="298" t="s">
        <v>187</v>
      </c>
      <c r="BD14" s="298"/>
      <c r="BE14" s="233" t="s">
        <v>339</v>
      </c>
      <c r="BF14" s="233"/>
      <c r="BG14" s="233"/>
      <c r="BH14" s="233"/>
      <c r="BI14" s="233"/>
      <c r="BJ14" s="233"/>
      <c r="BK14" s="233"/>
      <c r="BL14" s="248"/>
      <c r="BM14" s="233" t="s">
        <v>25</v>
      </c>
      <c r="BN14" s="248"/>
      <c r="BO14" s="465">
        <f>(PI()*AP19*PI()*AP21)</f>
        <v>5526.97846461004</v>
      </c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2"/>
    </row>
    <row r="15" spans="1:79" ht="9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236"/>
      <c r="AO15" s="237"/>
      <c r="AP15" s="237"/>
      <c r="AQ15" s="249"/>
      <c r="AR15" s="236"/>
      <c r="AS15" s="237"/>
      <c r="AT15" s="236"/>
      <c r="AU15" s="237"/>
      <c r="AV15" s="237"/>
      <c r="AW15" s="237"/>
      <c r="AX15" s="237"/>
      <c r="AY15" s="237"/>
      <c r="AZ15" s="237"/>
      <c r="BA15" s="237"/>
      <c r="BB15" s="237"/>
      <c r="BC15" s="299"/>
      <c r="BD15" s="299"/>
      <c r="BE15" s="237"/>
      <c r="BF15" s="237"/>
      <c r="BG15" s="237"/>
      <c r="BH15" s="237"/>
      <c r="BI15" s="237"/>
      <c r="BJ15" s="237"/>
      <c r="BK15" s="237"/>
      <c r="BL15" s="249"/>
      <c r="BM15" s="237"/>
      <c r="BN15" s="249"/>
      <c r="BO15" s="263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5"/>
    </row>
    <row r="16" spans="1:79" ht="9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236"/>
      <c r="AO16" s="237"/>
      <c r="AP16" s="237"/>
      <c r="AQ16" s="249"/>
      <c r="AR16" s="236"/>
      <c r="AS16" s="237"/>
      <c r="AT16" s="236"/>
      <c r="AU16" s="237"/>
      <c r="AV16" s="237"/>
      <c r="AW16" s="237"/>
      <c r="AX16" s="237"/>
      <c r="AY16" s="237"/>
      <c r="AZ16" s="237"/>
      <c r="BA16" s="237"/>
      <c r="BB16" s="237"/>
      <c r="BC16" s="299"/>
      <c r="BD16" s="299"/>
      <c r="BE16" s="237"/>
      <c r="BF16" s="237"/>
      <c r="BG16" s="237"/>
      <c r="BH16" s="237"/>
      <c r="BI16" s="237"/>
      <c r="BJ16" s="237"/>
      <c r="BK16" s="237"/>
      <c r="BL16" s="249"/>
      <c r="BM16" s="237"/>
      <c r="BN16" s="249"/>
      <c r="BO16" s="263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5"/>
    </row>
    <row r="17" spans="1:79" ht="9" customHeight="1" thickBo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238"/>
      <c r="AO17" s="234"/>
      <c r="AP17" s="234"/>
      <c r="AQ17" s="250"/>
      <c r="AR17" s="238"/>
      <c r="AS17" s="234"/>
      <c r="AT17" s="238"/>
      <c r="AU17" s="234"/>
      <c r="AV17" s="234"/>
      <c r="AW17" s="234"/>
      <c r="AX17" s="234"/>
      <c r="AY17" s="234"/>
      <c r="AZ17" s="234"/>
      <c r="BA17" s="234"/>
      <c r="BB17" s="234"/>
      <c r="BC17" s="300"/>
      <c r="BD17" s="300"/>
      <c r="BE17" s="234"/>
      <c r="BF17" s="234"/>
      <c r="BG17" s="234"/>
      <c r="BH17" s="234"/>
      <c r="BI17" s="234"/>
      <c r="BJ17" s="234"/>
      <c r="BK17" s="234"/>
      <c r="BL17" s="250"/>
      <c r="BM17" s="234"/>
      <c r="BN17" s="250"/>
      <c r="BO17" s="266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8"/>
    </row>
    <row r="18" spans="1:77" ht="9" customHeight="1" thickBo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57"/>
      <c r="AU18" s="57"/>
      <c r="AV18" s="57"/>
      <c r="AW18" s="57"/>
      <c r="AX18" s="57"/>
      <c r="AY18" s="57"/>
      <c r="AZ18" s="57"/>
      <c r="BA18" s="57"/>
      <c r="BB18" s="57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57"/>
      <c r="BQ18" s="57"/>
      <c r="BR18" s="57"/>
      <c r="BS18" s="57"/>
      <c r="BT18" s="57"/>
      <c r="BU18" s="45"/>
      <c r="BV18" s="45"/>
      <c r="BW18" s="45"/>
      <c r="BX18" s="45"/>
      <c r="BY18" s="45"/>
    </row>
    <row r="19" spans="1:77" ht="9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282" t="s">
        <v>0</v>
      </c>
      <c r="AO19" s="391"/>
      <c r="AP19" s="286">
        <v>28</v>
      </c>
      <c r="AQ19" s="287"/>
      <c r="AR19" s="287"/>
      <c r="AS19" s="287"/>
      <c r="AT19" s="287"/>
      <c r="AU19" s="287"/>
      <c r="AV19" s="287"/>
      <c r="AW19" s="287"/>
      <c r="AX19" s="288"/>
      <c r="AY19" s="57"/>
      <c r="AZ19" s="57"/>
      <c r="BA19" s="57"/>
      <c r="BB19" s="57"/>
      <c r="BC19" s="464" t="s">
        <v>340</v>
      </c>
      <c r="BD19" s="464"/>
      <c r="BE19" s="464"/>
      <c r="BF19" s="464"/>
      <c r="BG19" s="464"/>
      <c r="BH19" s="464"/>
      <c r="BI19" s="464"/>
      <c r="BJ19" s="464"/>
      <c r="BK19" s="464"/>
      <c r="BL19" s="45"/>
      <c r="BM19" s="45"/>
      <c r="BN19" s="45"/>
      <c r="BO19" s="45"/>
      <c r="BP19" s="57"/>
      <c r="BQ19" s="57"/>
      <c r="BR19" s="57"/>
      <c r="BS19" s="57"/>
      <c r="BT19" s="57"/>
      <c r="BU19" s="61"/>
      <c r="BV19" s="61"/>
      <c r="BW19" s="45"/>
      <c r="BX19" s="45"/>
      <c r="BY19" s="45"/>
    </row>
    <row r="20" spans="1:77" ht="9" customHeight="1" thickBo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284"/>
      <c r="AO20" s="392"/>
      <c r="AP20" s="289"/>
      <c r="AQ20" s="290"/>
      <c r="AR20" s="290"/>
      <c r="AS20" s="290"/>
      <c r="AT20" s="290"/>
      <c r="AU20" s="290"/>
      <c r="AV20" s="290"/>
      <c r="AW20" s="290"/>
      <c r="AX20" s="291"/>
      <c r="AY20" s="57"/>
      <c r="AZ20" s="57"/>
      <c r="BC20" s="464"/>
      <c r="BD20" s="464"/>
      <c r="BE20" s="464"/>
      <c r="BF20" s="464"/>
      <c r="BG20" s="464"/>
      <c r="BH20" s="464"/>
      <c r="BI20" s="464"/>
      <c r="BJ20" s="464"/>
      <c r="BK20" s="464"/>
      <c r="BL20" s="58"/>
      <c r="BM20" s="45"/>
      <c r="BN20" s="45"/>
      <c r="BO20" s="45"/>
      <c r="BP20" s="57"/>
      <c r="BQ20" s="57"/>
      <c r="BR20" s="57"/>
      <c r="BS20" s="57"/>
      <c r="BT20" s="57"/>
      <c r="BU20" s="61"/>
      <c r="BV20" s="61"/>
      <c r="BW20" s="45"/>
      <c r="BX20" s="45"/>
      <c r="BY20" s="59"/>
    </row>
    <row r="21" spans="1:77" ht="9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282" t="s">
        <v>31</v>
      </c>
      <c r="AO21" s="391"/>
      <c r="AP21" s="286">
        <v>20</v>
      </c>
      <c r="AQ21" s="287"/>
      <c r="AR21" s="287"/>
      <c r="AS21" s="287"/>
      <c r="AT21" s="287"/>
      <c r="AU21" s="287"/>
      <c r="AV21" s="287"/>
      <c r="AW21" s="287"/>
      <c r="AX21" s="288"/>
      <c r="AY21" s="57"/>
      <c r="AZ21" s="57"/>
      <c r="BJ21" s="58"/>
      <c r="BK21" s="58"/>
      <c r="BL21" s="58"/>
      <c r="BM21" s="45"/>
      <c r="BN21" s="45"/>
      <c r="BO21" s="57"/>
      <c r="BP21" s="57"/>
      <c r="BQ21" s="57"/>
      <c r="BR21" s="57"/>
      <c r="BS21" s="57"/>
      <c r="BT21" s="59"/>
      <c r="BU21" s="59"/>
      <c r="BV21" s="59"/>
      <c r="BW21" s="59"/>
      <c r="BX21" s="59"/>
      <c r="BY21" s="59"/>
    </row>
    <row r="22" spans="1:52" ht="9" customHeight="1" thickBo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284"/>
      <c r="AO22" s="392"/>
      <c r="AP22" s="289"/>
      <c r="AQ22" s="290"/>
      <c r="AR22" s="290"/>
      <c r="AS22" s="290"/>
      <c r="AT22" s="290"/>
      <c r="AU22" s="290"/>
      <c r="AV22" s="290"/>
      <c r="AW22" s="290"/>
      <c r="AX22" s="291"/>
      <c r="AY22" s="57"/>
      <c r="AZ22" s="57"/>
    </row>
    <row r="23" spans="1:52" ht="9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57"/>
      <c r="AU23" s="57"/>
      <c r="AV23" s="57"/>
      <c r="AW23" s="57"/>
      <c r="AX23" s="57"/>
      <c r="AY23" s="57"/>
      <c r="AZ23" s="57"/>
    </row>
    <row r="24" spans="1:58" ht="9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59"/>
      <c r="AR24" s="45"/>
      <c r="AS24" s="45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9"/>
      <c r="BE24" s="59"/>
      <c r="BF24" s="57"/>
    </row>
    <row r="25" spans="1:58" ht="9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59"/>
      <c r="AO25" s="59"/>
      <c r="AP25" s="59"/>
      <c r="AQ25" s="59"/>
      <c r="AR25" s="45"/>
      <c r="AS25" s="45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</row>
    <row r="26" spans="1:77" ht="9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59"/>
      <c r="AO26" s="59"/>
      <c r="AP26" s="59"/>
      <c r="AQ26" s="45"/>
      <c r="AR26" s="45"/>
      <c r="AS26" s="45"/>
      <c r="AT26" s="57"/>
      <c r="AU26" s="57"/>
      <c r="AV26" s="57"/>
      <c r="AW26" s="57"/>
      <c r="AX26" s="57"/>
      <c r="BD26" s="57"/>
      <c r="BE26" s="57"/>
      <c r="BF26" s="57"/>
      <c r="BG26" s="57"/>
      <c r="BH26" s="57"/>
      <c r="BI26" s="57"/>
      <c r="BJ26" s="45"/>
      <c r="BK26" s="45"/>
      <c r="BL26" s="45"/>
      <c r="BM26" s="45"/>
      <c r="BN26" s="45"/>
      <c r="BO26" s="59"/>
      <c r="BP26" s="57"/>
      <c r="BQ26" s="57"/>
      <c r="BR26" s="57"/>
      <c r="BS26" s="57"/>
      <c r="BT26" s="57"/>
      <c r="BU26" s="45"/>
      <c r="BV26" s="59"/>
      <c r="BW26" s="59"/>
      <c r="BX26" s="59"/>
      <c r="BY26" s="59"/>
    </row>
    <row r="27" spans="1:73" ht="9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45"/>
      <c r="BG27" s="45"/>
      <c r="BH27" s="45"/>
      <c r="BI27" s="45"/>
      <c r="BJ27" s="45"/>
      <c r="BK27" s="45"/>
      <c r="BL27" s="57"/>
      <c r="BM27" s="57"/>
      <c r="BN27" s="57"/>
      <c r="BO27" s="57"/>
      <c r="BP27" s="57"/>
      <c r="BQ27" s="45"/>
      <c r="BR27" s="45"/>
      <c r="BS27" s="45"/>
      <c r="BT27" s="45"/>
      <c r="BU27" s="59"/>
    </row>
    <row r="28" spans="1:52" ht="9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U28" s="57"/>
      <c r="AV28" s="57"/>
      <c r="AW28" s="57"/>
      <c r="AX28" s="57"/>
      <c r="AY28" s="57"/>
      <c r="AZ28" s="57"/>
    </row>
    <row r="29" spans="1:52" ht="9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U29" s="57"/>
      <c r="AV29" s="57"/>
      <c r="AW29" s="57"/>
      <c r="AX29" s="57"/>
      <c r="AY29" s="57"/>
      <c r="AZ29" s="57"/>
    </row>
    <row r="30" spans="1:52" ht="9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U30" s="57"/>
      <c r="AV30" s="57"/>
      <c r="AW30" s="57"/>
      <c r="AX30" s="57"/>
      <c r="AY30" s="45"/>
      <c r="AZ30" s="45"/>
    </row>
    <row r="31" spans="1:52" ht="9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57"/>
      <c r="AU31" s="57"/>
      <c r="AV31" s="57"/>
      <c r="AW31" s="57"/>
      <c r="AX31" s="57"/>
      <c r="AY31" s="45"/>
      <c r="AZ31" s="45"/>
    </row>
    <row r="32" spans="1:47" ht="9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</row>
    <row r="33" spans="1:47" ht="9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</row>
    <row r="34" spans="1:47" ht="9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</row>
    <row r="35" spans="1:47" ht="9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</row>
    <row r="36" spans="1:47" ht="9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</row>
    <row r="37" spans="1:47" ht="9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</row>
    <row r="38" spans="1:47" ht="9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</row>
    <row r="39" spans="1:47" ht="9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</row>
    <row r="40" spans="1:47" ht="9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45"/>
      <c r="AO40" s="45"/>
      <c r="AP40" s="45"/>
      <c r="AQ40" s="45"/>
      <c r="AR40" s="45"/>
      <c r="AS40" s="45"/>
      <c r="AT40" s="45"/>
      <c r="AU40" s="45"/>
    </row>
    <row r="41" spans="1:47" ht="9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45"/>
      <c r="AO41" s="45"/>
      <c r="AP41" s="45"/>
      <c r="AQ41" s="45"/>
      <c r="AR41" s="45"/>
      <c r="AS41" s="45"/>
      <c r="AT41" s="45"/>
      <c r="AU41" s="45"/>
    </row>
    <row r="42" spans="1:47" ht="9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</row>
    <row r="43" spans="1:47" ht="9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</row>
    <row r="44" spans="1:47" ht="9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45"/>
      <c r="AO44" s="45"/>
      <c r="AP44" s="45"/>
      <c r="AQ44" s="45"/>
      <c r="AR44" s="45"/>
      <c r="AS44" s="45"/>
      <c r="AT44" s="45"/>
      <c r="AU44" s="45"/>
    </row>
    <row r="45" spans="1:47" ht="9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45"/>
      <c r="AO45" s="45"/>
      <c r="AP45" s="45"/>
      <c r="AQ45" s="45"/>
      <c r="AR45" s="45"/>
      <c r="AS45" s="45"/>
      <c r="AT45" s="45"/>
      <c r="AU45" s="45"/>
    </row>
    <row r="46" spans="1:39" ht="9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</row>
    <row r="47" spans="1:39" ht="9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</row>
    <row r="48" spans="1:39" ht="9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</row>
    <row r="49" spans="1:39" ht="9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</row>
    <row r="50" spans="1:39" ht="8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</row>
    <row r="51" spans="1:39" ht="8.2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</row>
    <row r="52" spans="1:39" ht="8.2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</row>
    <row r="53" spans="1:39" ht="8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</row>
    <row r="54" spans="1:39" ht="8.2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</row>
    <row r="55" spans="1:39" ht="8.2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</row>
    <row r="56" spans="1:39" ht="8.2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</row>
    <row r="57" spans="1:39" ht="8.2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</row>
    <row r="58" spans="1:39" ht="8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</row>
    <row r="59" spans="1:39" ht="8.2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</row>
    <row r="60" spans="1:39" ht="8.2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</row>
    <row r="61" spans="1:39" ht="8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</row>
    <row r="62" spans="1:39" ht="8.2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</row>
    <row r="63" spans="1:39" ht="8.2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</row>
    <row r="64" spans="1:39" ht="8.2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</row>
  </sheetData>
  <sheetProtection/>
  <mergeCells count="21">
    <mergeCell ref="A1:AE5"/>
    <mergeCell ref="BM9:BN12"/>
    <mergeCell ref="BO9:CA12"/>
    <mergeCell ref="AR9:AS12"/>
    <mergeCell ref="AN9:AQ12"/>
    <mergeCell ref="AN21:AO22"/>
    <mergeCell ref="AP21:AX22"/>
    <mergeCell ref="BM14:BN17"/>
    <mergeCell ref="BO14:CA17"/>
    <mergeCell ref="AN14:AQ17"/>
    <mergeCell ref="AR14:AS17"/>
    <mergeCell ref="BC14:BD17"/>
    <mergeCell ref="AT14:BB17"/>
    <mergeCell ref="BE14:BL17"/>
    <mergeCell ref="AN19:AO20"/>
    <mergeCell ref="AP19:AX20"/>
    <mergeCell ref="BD9:BE12"/>
    <mergeCell ref="BF9:BL12"/>
    <mergeCell ref="AU9:BC10"/>
    <mergeCell ref="AU11:BB12"/>
    <mergeCell ref="BC19:BK20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122"/>
  <dimension ref="A1:BY64"/>
  <sheetViews>
    <sheetView showGridLines="0" zoomScalePageLayoutView="0" workbookViewId="0" topLeftCell="A1">
      <selection activeCell="BR10" sqref="BR10"/>
    </sheetView>
  </sheetViews>
  <sheetFormatPr defaultColWidth="1.7109375" defaultRowHeight="8.25" customHeight="1"/>
  <cols>
    <col min="1" max="16384" width="1.7109375" style="42" customWidth="1"/>
  </cols>
  <sheetData>
    <row r="1" spans="1:47" ht="9" customHeight="1">
      <c r="A1" s="185" t="s">
        <v>137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7"/>
      <c r="AL1" s="43"/>
      <c r="AM1" s="43"/>
      <c r="AN1" s="43"/>
      <c r="AO1" s="43"/>
      <c r="AP1" s="44"/>
      <c r="AQ1" s="44"/>
      <c r="AR1" s="44"/>
      <c r="AS1" s="44"/>
      <c r="AT1" s="44"/>
      <c r="AU1" s="45"/>
    </row>
    <row r="2" spans="1:47" ht="9" customHeight="1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90"/>
      <c r="AL2" s="43"/>
      <c r="AM2" s="43"/>
      <c r="AN2" s="43"/>
      <c r="AO2" s="43"/>
      <c r="AP2" s="44"/>
      <c r="AQ2" s="44"/>
      <c r="AR2" s="44"/>
      <c r="AS2" s="44"/>
      <c r="AT2" s="44"/>
      <c r="AU2" s="45"/>
    </row>
    <row r="3" spans="1:47" ht="9" customHeight="1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90"/>
      <c r="AL3" s="43"/>
      <c r="AM3" s="43"/>
      <c r="AN3" s="43"/>
      <c r="AO3" s="43"/>
      <c r="AP3" s="44"/>
      <c r="AQ3" s="44"/>
      <c r="AR3" s="44"/>
      <c r="AS3" s="44"/>
      <c r="AT3" s="44"/>
      <c r="AU3" s="45"/>
    </row>
    <row r="4" spans="1:47" ht="9" customHeight="1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/>
      <c r="AL4" s="44"/>
      <c r="AM4" s="44"/>
      <c r="AN4" s="44"/>
      <c r="AO4" s="44"/>
      <c r="AP4" s="44"/>
      <c r="AQ4" s="44"/>
      <c r="AR4" s="44"/>
      <c r="AS4" s="44"/>
      <c r="AT4" s="44"/>
      <c r="AU4" s="45"/>
    </row>
    <row r="5" spans="1:47" ht="9" customHeight="1" thickBot="1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3"/>
      <c r="AL5" s="44"/>
      <c r="AM5" s="44"/>
      <c r="AN5" s="44"/>
      <c r="AO5" s="44"/>
      <c r="AP5" s="44"/>
      <c r="AQ5" s="44"/>
      <c r="AR5" s="44"/>
      <c r="AS5" s="44"/>
      <c r="AT5" s="44"/>
      <c r="AU5" s="45"/>
    </row>
    <row r="6" spans="38:47" ht="9" customHeight="1">
      <c r="AL6" s="45"/>
      <c r="AM6" s="45"/>
      <c r="AN6" s="45"/>
      <c r="AO6" s="45"/>
      <c r="AP6" s="45"/>
      <c r="AQ6" s="45"/>
      <c r="AR6" s="45"/>
      <c r="AS6" s="45"/>
      <c r="AT6" s="45"/>
      <c r="AU6" s="45"/>
    </row>
    <row r="7" spans="38:47" ht="9" customHeight="1">
      <c r="AL7" s="45"/>
      <c r="AM7" s="45"/>
      <c r="AN7" s="45"/>
      <c r="AO7" s="45"/>
      <c r="AP7" s="45"/>
      <c r="AQ7" s="45"/>
      <c r="AR7" s="45"/>
      <c r="AS7" s="45"/>
      <c r="AT7" s="45"/>
      <c r="AU7" s="45"/>
    </row>
    <row r="8" spans="38:44" ht="9" customHeight="1">
      <c r="AL8" s="45"/>
      <c r="AM8" s="45"/>
      <c r="AN8" s="45"/>
      <c r="AO8" s="45"/>
      <c r="AP8" s="45"/>
      <c r="AQ8" s="45"/>
      <c r="AR8" s="45"/>
    </row>
    <row r="9" spans="38:44" ht="9" customHeight="1" thickBot="1">
      <c r="AL9" s="45"/>
      <c r="AM9" s="45"/>
      <c r="AN9" s="45"/>
      <c r="AO9" s="45"/>
      <c r="AP9" s="45"/>
      <c r="AQ9" s="45"/>
      <c r="AR9" s="45"/>
    </row>
    <row r="10" spans="37:68" ht="9" customHeight="1">
      <c r="AK10" s="235" t="s">
        <v>146</v>
      </c>
      <c r="AL10" s="233"/>
      <c r="AM10" s="233"/>
      <c r="AN10" s="248"/>
      <c r="AO10" s="235" t="s">
        <v>25</v>
      </c>
      <c r="AP10" s="233"/>
      <c r="AQ10" s="466"/>
      <c r="AR10" s="233">
        <v>4</v>
      </c>
      <c r="AS10" s="233"/>
      <c r="AT10" s="401"/>
      <c r="AU10" s="233" t="s">
        <v>322</v>
      </c>
      <c r="AV10" s="233"/>
      <c r="AW10" s="233"/>
      <c r="AX10" s="233"/>
      <c r="AY10" s="233"/>
      <c r="AZ10" s="233"/>
      <c r="BA10" s="248"/>
      <c r="BB10" s="233" t="s">
        <v>25</v>
      </c>
      <c r="BC10" s="248"/>
      <c r="BD10" s="260">
        <f>(4/3)*PI()*AM27*AM27*AM27</f>
        <v>4188.790204786391</v>
      </c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2"/>
    </row>
    <row r="11" spans="37:68" ht="9" customHeight="1" thickBot="1">
      <c r="AK11" s="236"/>
      <c r="AL11" s="237"/>
      <c r="AM11" s="237"/>
      <c r="AN11" s="249"/>
      <c r="AO11" s="236"/>
      <c r="AP11" s="237"/>
      <c r="AQ11" s="467"/>
      <c r="AR11" s="234"/>
      <c r="AS11" s="234"/>
      <c r="AT11" s="279"/>
      <c r="AU11" s="237"/>
      <c r="AV11" s="237"/>
      <c r="AW11" s="237"/>
      <c r="AX11" s="237"/>
      <c r="AY11" s="237"/>
      <c r="AZ11" s="237"/>
      <c r="BA11" s="249"/>
      <c r="BB11" s="237"/>
      <c r="BC11" s="249"/>
      <c r="BD11" s="263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5"/>
    </row>
    <row r="12" spans="37:68" ht="9" customHeight="1">
      <c r="AK12" s="236"/>
      <c r="AL12" s="237"/>
      <c r="AM12" s="237"/>
      <c r="AN12" s="249"/>
      <c r="AO12" s="236"/>
      <c r="AP12" s="237"/>
      <c r="AQ12" s="467"/>
      <c r="AR12" s="237">
        <v>3</v>
      </c>
      <c r="AS12" s="237"/>
      <c r="AT12" s="279"/>
      <c r="AU12" s="237"/>
      <c r="AV12" s="237"/>
      <c r="AW12" s="237"/>
      <c r="AX12" s="237"/>
      <c r="AY12" s="237"/>
      <c r="AZ12" s="237"/>
      <c r="BA12" s="249"/>
      <c r="BB12" s="237"/>
      <c r="BC12" s="249"/>
      <c r="BD12" s="263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5"/>
    </row>
    <row r="13" spans="37:68" ht="9" customHeight="1" thickBot="1">
      <c r="AK13" s="238"/>
      <c r="AL13" s="234"/>
      <c r="AM13" s="234"/>
      <c r="AN13" s="250"/>
      <c r="AO13" s="238"/>
      <c r="AP13" s="234"/>
      <c r="AQ13" s="468"/>
      <c r="AR13" s="234"/>
      <c r="AS13" s="234"/>
      <c r="AT13" s="400"/>
      <c r="AU13" s="234"/>
      <c r="AV13" s="234"/>
      <c r="AW13" s="234"/>
      <c r="AX13" s="234"/>
      <c r="AY13" s="234"/>
      <c r="AZ13" s="234"/>
      <c r="BA13" s="250"/>
      <c r="BB13" s="234"/>
      <c r="BC13" s="250"/>
      <c r="BD13" s="266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8"/>
    </row>
    <row r="14" spans="69:76" ht="9" customHeight="1">
      <c r="BQ14" s="45"/>
      <c r="BR14" s="45"/>
      <c r="BS14" s="45"/>
      <c r="BT14" s="45"/>
      <c r="BU14" s="45"/>
      <c r="BV14" s="45"/>
      <c r="BW14" s="45"/>
      <c r="BX14" s="45"/>
    </row>
    <row r="15" ht="9" customHeight="1" thickBot="1"/>
    <row r="16" spans="37:68" ht="9" customHeight="1">
      <c r="AK16" s="235" t="s">
        <v>146</v>
      </c>
      <c r="AL16" s="233"/>
      <c r="AM16" s="233"/>
      <c r="AN16" s="248"/>
      <c r="AO16" s="235" t="s">
        <v>25</v>
      </c>
      <c r="AP16" s="233"/>
      <c r="AQ16" s="466"/>
      <c r="AR16" s="233" t="s">
        <v>323</v>
      </c>
      <c r="AS16" s="233"/>
      <c r="AT16" s="233"/>
      <c r="AU16" s="233"/>
      <c r="AV16" s="233"/>
      <c r="AW16" s="233"/>
      <c r="AX16" s="233"/>
      <c r="AY16" s="233"/>
      <c r="AZ16" s="51"/>
      <c r="BA16" s="52"/>
      <c r="BB16" s="233" t="s">
        <v>25</v>
      </c>
      <c r="BC16" s="248"/>
      <c r="BD16" s="260">
        <f>(PI()*AM29*AM29*AM29)/6</f>
        <v>4188.790204786391</v>
      </c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2"/>
    </row>
    <row r="17" spans="37:68" ht="9" customHeight="1" thickBot="1">
      <c r="AK17" s="236"/>
      <c r="AL17" s="237"/>
      <c r="AM17" s="237"/>
      <c r="AN17" s="249"/>
      <c r="AO17" s="236"/>
      <c r="AP17" s="237"/>
      <c r="AQ17" s="467"/>
      <c r="AR17" s="234"/>
      <c r="AS17" s="234"/>
      <c r="AT17" s="234"/>
      <c r="AU17" s="234"/>
      <c r="AV17" s="234"/>
      <c r="AW17" s="234"/>
      <c r="AX17" s="234"/>
      <c r="AY17" s="234"/>
      <c r="AZ17" s="53"/>
      <c r="BA17" s="54"/>
      <c r="BB17" s="237"/>
      <c r="BC17" s="249"/>
      <c r="BD17" s="263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5"/>
    </row>
    <row r="18" spans="37:68" ht="9" customHeight="1">
      <c r="AK18" s="236"/>
      <c r="AL18" s="237"/>
      <c r="AM18" s="237"/>
      <c r="AN18" s="249"/>
      <c r="AO18" s="236"/>
      <c r="AP18" s="237"/>
      <c r="AQ18" s="467"/>
      <c r="AR18" s="237">
        <v>6</v>
      </c>
      <c r="AS18" s="237"/>
      <c r="AT18" s="237"/>
      <c r="AU18" s="237"/>
      <c r="AV18" s="237"/>
      <c r="AW18" s="237"/>
      <c r="AX18" s="237"/>
      <c r="AY18" s="53"/>
      <c r="AZ18" s="53"/>
      <c r="BA18" s="54"/>
      <c r="BB18" s="237"/>
      <c r="BC18" s="249"/>
      <c r="BD18" s="263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5"/>
    </row>
    <row r="19" spans="37:68" ht="9" customHeight="1" thickBot="1">
      <c r="AK19" s="238"/>
      <c r="AL19" s="234"/>
      <c r="AM19" s="234"/>
      <c r="AN19" s="250"/>
      <c r="AO19" s="238"/>
      <c r="AP19" s="234"/>
      <c r="AQ19" s="468"/>
      <c r="AR19" s="234"/>
      <c r="AS19" s="234"/>
      <c r="AT19" s="234"/>
      <c r="AU19" s="234"/>
      <c r="AV19" s="234"/>
      <c r="AW19" s="234"/>
      <c r="AX19" s="234"/>
      <c r="AY19" s="55"/>
      <c r="AZ19" s="55"/>
      <c r="BA19" s="56"/>
      <c r="BB19" s="234"/>
      <c r="BC19" s="250"/>
      <c r="BD19" s="266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8"/>
    </row>
    <row r="20" spans="38:66" ht="9" customHeight="1" thickBot="1">
      <c r="AL20" s="45"/>
      <c r="AM20" s="45"/>
      <c r="AN20" s="45"/>
      <c r="AO20" s="45"/>
      <c r="AP20" s="45"/>
      <c r="AQ20" s="57"/>
      <c r="AR20" s="58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57"/>
      <c r="BF20" s="57"/>
      <c r="BG20" s="57"/>
      <c r="BH20" s="57"/>
      <c r="BI20" s="57"/>
      <c r="BJ20" s="45"/>
      <c r="BK20" s="45"/>
      <c r="BL20" s="45"/>
      <c r="BM20" s="45"/>
      <c r="BN20" s="45"/>
    </row>
    <row r="21" spans="37:68" ht="9" customHeight="1">
      <c r="AK21" s="235" t="s">
        <v>320</v>
      </c>
      <c r="AL21" s="233"/>
      <c r="AM21" s="233"/>
      <c r="AN21" s="248"/>
      <c r="AO21" s="235" t="s">
        <v>25</v>
      </c>
      <c r="AP21" s="233"/>
      <c r="AQ21" s="235" t="s">
        <v>238</v>
      </c>
      <c r="AR21" s="233"/>
      <c r="AS21" s="233"/>
      <c r="AT21" s="233"/>
      <c r="AU21" s="233"/>
      <c r="AV21" s="233"/>
      <c r="AW21" s="233"/>
      <c r="AX21" s="233"/>
      <c r="AY21" s="233"/>
      <c r="AZ21" s="233"/>
      <c r="BA21" s="248"/>
      <c r="BB21" s="235" t="s">
        <v>25</v>
      </c>
      <c r="BC21" s="233"/>
      <c r="BD21" s="465">
        <f>PI()*AM29*AM29</f>
        <v>1256.6370614359173</v>
      </c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2"/>
    </row>
    <row r="22" spans="37:68" ht="9" customHeight="1">
      <c r="AK22" s="236"/>
      <c r="AL22" s="237"/>
      <c r="AM22" s="237"/>
      <c r="AN22" s="249"/>
      <c r="AO22" s="236"/>
      <c r="AP22" s="237"/>
      <c r="AQ22" s="236"/>
      <c r="AR22" s="237"/>
      <c r="AS22" s="237"/>
      <c r="AT22" s="237"/>
      <c r="AU22" s="237"/>
      <c r="AV22" s="237"/>
      <c r="AW22" s="237"/>
      <c r="AX22" s="237"/>
      <c r="AY22" s="237"/>
      <c r="AZ22" s="237"/>
      <c r="BA22" s="249"/>
      <c r="BB22" s="236"/>
      <c r="BC22" s="237"/>
      <c r="BD22" s="263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5"/>
    </row>
    <row r="23" spans="37:68" ht="9" customHeight="1">
      <c r="AK23" s="236"/>
      <c r="AL23" s="237"/>
      <c r="AM23" s="237"/>
      <c r="AN23" s="249"/>
      <c r="AO23" s="236"/>
      <c r="AP23" s="237"/>
      <c r="AQ23" s="236"/>
      <c r="AR23" s="237"/>
      <c r="AS23" s="237"/>
      <c r="AT23" s="237"/>
      <c r="AU23" s="237"/>
      <c r="AV23" s="237"/>
      <c r="AW23" s="237"/>
      <c r="AX23" s="237"/>
      <c r="AY23" s="237"/>
      <c r="AZ23" s="237"/>
      <c r="BA23" s="249"/>
      <c r="BB23" s="236"/>
      <c r="BC23" s="237"/>
      <c r="BD23" s="263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5"/>
    </row>
    <row r="24" spans="37:68" ht="9" customHeight="1" thickBot="1">
      <c r="AK24" s="238"/>
      <c r="AL24" s="234"/>
      <c r="AM24" s="234"/>
      <c r="AN24" s="250"/>
      <c r="AO24" s="238"/>
      <c r="AP24" s="234"/>
      <c r="AQ24" s="238"/>
      <c r="AR24" s="234"/>
      <c r="AS24" s="234"/>
      <c r="AT24" s="234"/>
      <c r="AU24" s="234"/>
      <c r="AV24" s="234"/>
      <c r="AW24" s="234"/>
      <c r="AX24" s="234"/>
      <c r="AY24" s="234"/>
      <c r="AZ24" s="234"/>
      <c r="BA24" s="250"/>
      <c r="BB24" s="238"/>
      <c r="BC24" s="234"/>
      <c r="BD24" s="266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8"/>
    </row>
    <row r="25" ht="9" customHeight="1"/>
    <row r="26" ht="9" customHeight="1" thickBot="1"/>
    <row r="27" spans="37:47" ht="9" customHeight="1">
      <c r="AK27" s="282" t="s">
        <v>30</v>
      </c>
      <c r="AL27" s="391"/>
      <c r="AM27" s="286">
        <v>10</v>
      </c>
      <c r="AN27" s="287"/>
      <c r="AO27" s="287"/>
      <c r="AP27" s="287"/>
      <c r="AQ27" s="287"/>
      <c r="AR27" s="287"/>
      <c r="AS27" s="287"/>
      <c r="AT27" s="287"/>
      <c r="AU27" s="288"/>
    </row>
    <row r="28" spans="37:61" ht="9" customHeight="1" thickBot="1">
      <c r="AK28" s="284"/>
      <c r="AL28" s="392"/>
      <c r="AM28" s="289"/>
      <c r="AN28" s="290"/>
      <c r="AO28" s="290"/>
      <c r="AP28" s="290"/>
      <c r="AQ28" s="290"/>
      <c r="AR28" s="290"/>
      <c r="AS28" s="290"/>
      <c r="AT28" s="290"/>
      <c r="AU28" s="291"/>
      <c r="BB28" s="45"/>
      <c r="BC28" s="45"/>
      <c r="BD28" s="59"/>
      <c r="BE28" s="57"/>
      <c r="BF28" s="57"/>
      <c r="BG28" s="57"/>
      <c r="BH28" s="57"/>
      <c r="BI28" s="57"/>
    </row>
    <row r="29" spans="37:61" ht="9" customHeight="1">
      <c r="AK29" s="282" t="s">
        <v>31</v>
      </c>
      <c r="AL29" s="391"/>
      <c r="AM29" s="239">
        <f>2*AM27</f>
        <v>20</v>
      </c>
      <c r="AN29" s="240"/>
      <c r="AO29" s="240"/>
      <c r="AP29" s="240"/>
      <c r="AQ29" s="240"/>
      <c r="AR29" s="240"/>
      <c r="AS29" s="240"/>
      <c r="AT29" s="240"/>
      <c r="AU29" s="241"/>
      <c r="BB29" s="45"/>
      <c r="BC29" s="45"/>
      <c r="BD29" s="45"/>
      <c r="BE29" s="57"/>
      <c r="BF29" s="57"/>
      <c r="BG29" s="57"/>
      <c r="BH29" s="57"/>
      <c r="BI29" s="57"/>
    </row>
    <row r="30" spans="37:77" ht="9" customHeight="1" thickBot="1">
      <c r="AK30" s="284"/>
      <c r="AL30" s="392"/>
      <c r="AM30" s="245"/>
      <c r="AN30" s="246"/>
      <c r="AO30" s="246"/>
      <c r="AP30" s="246"/>
      <c r="AQ30" s="246"/>
      <c r="AR30" s="246"/>
      <c r="AS30" s="246"/>
      <c r="AT30" s="246"/>
      <c r="AU30" s="247"/>
      <c r="BD30" s="57"/>
      <c r="BE30" s="57"/>
      <c r="BF30" s="57"/>
      <c r="BG30" s="57"/>
      <c r="BH30" s="57"/>
      <c r="BI30" s="57"/>
      <c r="BY30" s="59"/>
    </row>
    <row r="31" spans="56:77" ht="9" customHeight="1">
      <c r="BD31" s="57"/>
      <c r="BE31" s="57"/>
      <c r="BF31" s="57"/>
      <c r="BG31" s="57"/>
      <c r="BH31" s="57"/>
      <c r="BI31" s="57"/>
      <c r="BY31" s="59"/>
    </row>
    <row r="32" spans="56:76" ht="9" customHeight="1">
      <c r="BD32" s="59"/>
      <c r="BE32" s="59"/>
      <c r="BF32" s="59"/>
      <c r="BG32" s="59"/>
      <c r="BH32" s="57"/>
      <c r="BI32" s="57"/>
      <c r="BJ32" s="57"/>
      <c r="BK32" s="57"/>
      <c r="BL32" s="57"/>
      <c r="BM32" s="57"/>
      <c r="BN32" s="57"/>
      <c r="BO32" s="57"/>
      <c r="BP32" s="57"/>
      <c r="BQ32" s="45"/>
      <c r="BR32" s="45"/>
      <c r="BS32" s="45"/>
      <c r="BT32" s="45"/>
      <c r="BU32" s="45"/>
      <c r="BV32" s="45"/>
      <c r="BW32" s="45"/>
      <c r="BX32" s="45"/>
    </row>
    <row r="33" spans="56:76" ht="9" customHeight="1">
      <c r="BD33" s="59"/>
      <c r="BE33" s="59"/>
      <c r="BF33" s="59"/>
      <c r="BG33" s="59"/>
      <c r="BH33" s="57"/>
      <c r="BI33" s="57"/>
      <c r="BJ33" s="57"/>
      <c r="BK33" s="57"/>
      <c r="BL33" s="57"/>
      <c r="BM33" s="57"/>
      <c r="BN33" s="57"/>
      <c r="BO33" s="57"/>
      <c r="BP33" s="57"/>
      <c r="BQ33" s="45"/>
      <c r="BR33" s="45"/>
      <c r="BS33" s="45"/>
      <c r="BT33" s="45"/>
      <c r="BU33" s="45"/>
      <c r="BV33" s="45"/>
      <c r="BW33" s="45"/>
      <c r="BX33" s="45"/>
    </row>
    <row r="34" spans="1:47" ht="9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U34" s="45"/>
    </row>
    <row r="35" spans="1:56" ht="9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</row>
    <row r="36" spans="1:56" ht="9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</row>
    <row r="37" spans="1:56" ht="9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</row>
    <row r="38" spans="1:47" ht="9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U38" s="45"/>
    </row>
    <row r="39" spans="1:47" ht="9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57"/>
      <c r="AU39" s="45"/>
    </row>
    <row r="40" spans="1:47" ht="9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59"/>
      <c r="AP40" s="59"/>
      <c r="AQ40" s="45"/>
      <c r="AR40" s="45"/>
      <c r="AS40" s="45"/>
      <c r="AT40" s="57"/>
      <c r="AU40" s="45"/>
    </row>
    <row r="41" spans="1:47" ht="9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59"/>
      <c r="AP41" s="59"/>
      <c r="AQ41" s="45"/>
      <c r="AR41" s="45"/>
      <c r="AS41" s="45"/>
      <c r="AT41" s="57"/>
      <c r="AU41" s="45"/>
    </row>
    <row r="42" spans="1:47" ht="9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57"/>
      <c r="AU42" s="45"/>
    </row>
    <row r="43" spans="1:47" ht="9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59"/>
      <c r="AR43" s="45"/>
      <c r="AS43" s="45"/>
      <c r="AT43" s="57"/>
      <c r="AU43" s="45"/>
    </row>
    <row r="44" spans="1:47" ht="9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45"/>
      <c r="AS44" s="45"/>
      <c r="AT44" s="57"/>
      <c r="AU44" s="45"/>
    </row>
    <row r="45" spans="1:47" ht="9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45"/>
      <c r="AR45" s="45"/>
      <c r="AS45" s="45"/>
      <c r="AT45" s="57"/>
      <c r="AU45" s="45"/>
    </row>
    <row r="46" spans="1:47" ht="9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57"/>
      <c r="AU46" s="45"/>
    </row>
    <row r="47" spans="1:47" ht="9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59"/>
      <c r="AR47" s="45"/>
      <c r="AS47" s="45"/>
      <c r="AT47" s="57"/>
      <c r="AU47" s="45"/>
    </row>
    <row r="48" spans="1:46" ht="9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59"/>
      <c r="AR48" s="45"/>
      <c r="AS48" s="45"/>
      <c r="AT48" s="57"/>
    </row>
    <row r="49" spans="1:46" ht="9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57"/>
    </row>
    <row r="50" spans="1:46" ht="8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57"/>
    </row>
    <row r="51" spans="1:46" ht="8.2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</row>
    <row r="52" spans="1:46" ht="8.2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</row>
    <row r="53" spans="1:46" ht="8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</row>
    <row r="54" spans="1:46" ht="8.2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</row>
    <row r="55" spans="1:46" ht="8.2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</row>
    <row r="56" spans="1:46" ht="8.2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</row>
    <row r="57" spans="1:46" ht="8.2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</row>
    <row r="58" spans="1:46" ht="8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</row>
    <row r="59" spans="1:46" ht="8.2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</row>
    <row r="60" spans="1:46" ht="8.2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</row>
    <row r="61" spans="1:46" ht="8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</row>
    <row r="62" spans="1:46" ht="8.2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</row>
    <row r="63" spans="1:46" ht="8.2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</row>
    <row r="64" spans="1:46" ht="8.2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</row>
  </sheetData>
  <sheetProtection/>
  <mergeCells count="26">
    <mergeCell ref="A1:AE5"/>
    <mergeCell ref="AR18:AX19"/>
    <mergeCell ref="AK27:AL28"/>
    <mergeCell ref="AM27:AU28"/>
    <mergeCell ref="AK16:AN19"/>
    <mergeCell ref="BD16:BP19"/>
    <mergeCell ref="AR16:AY17"/>
    <mergeCell ref="AK10:AN13"/>
    <mergeCell ref="AO10:AP13"/>
    <mergeCell ref="AO16:AP19"/>
    <mergeCell ref="AQ16:AQ19"/>
    <mergeCell ref="BB10:BC13"/>
    <mergeCell ref="BB16:BC19"/>
    <mergeCell ref="BD10:BP13"/>
    <mergeCell ref="AR10:AS11"/>
    <mergeCell ref="AR12:AS13"/>
    <mergeCell ref="AU10:BA13"/>
    <mergeCell ref="AT10:AT13"/>
    <mergeCell ref="AQ10:AQ13"/>
    <mergeCell ref="BB21:BC24"/>
    <mergeCell ref="BD21:BP24"/>
    <mergeCell ref="AQ21:BA24"/>
    <mergeCell ref="AO21:AP24"/>
    <mergeCell ref="AK29:AL30"/>
    <mergeCell ref="AM29:AU30"/>
    <mergeCell ref="AK21:AN24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123"/>
  <dimension ref="B2:D19"/>
  <sheetViews>
    <sheetView tabSelected="1" zoomScalePageLayoutView="0" workbookViewId="0" topLeftCell="A1">
      <selection activeCell="F8" sqref="F8"/>
    </sheetView>
  </sheetViews>
  <sheetFormatPr defaultColWidth="34.00390625" defaultRowHeight="12.75"/>
  <cols>
    <col min="1" max="1" width="3.57421875" style="166" customWidth="1"/>
    <col min="2" max="2" width="6.421875" style="166" bestFit="1" customWidth="1"/>
    <col min="3" max="3" width="3.57421875" style="166" bestFit="1" customWidth="1"/>
    <col min="4" max="4" width="53.7109375" style="166" bestFit="1" customWidth="1"/>
    <col min="5" max="16384" width="34.00390625" style="166" customWidth="1"/>
  </cols>
  <sheetData>
    <row r="1" ht="14.25"/>
    <row r="2" spans="2:4" ht="14.25">
      <c r="B2" s="166" t="s">
        <v>229</v>
      </c>
      <c r="C2" s="166" t="s">
        <v>145</v>
      </c>
      <c r="D2" s="166" t="s">
        <v>115</v>
      </c>
    </row>
    <row r="3" spans="2:4" ht="14.25">
      <c r="B3" s="166" t="s">
        <v>229</v>
      </c>
      <c r="C3" s="166" t="s">
        <v>145</v>
      </c>
      <c r="D3" s="166" t="s">
        <v>117</v>
      </c>
    </row>
    <row r="4" spans="2:4" ht="14.25">
      <c r="B4" s="166" t="s">
        <v>110</v>
      </c>
      <c r="C4" s="166" t="s">
        <v>145</v>
      </c>
      <c r="D4" s="166" t="s">
        <v>116</v>
      </c>
    </row>
    <row r="5" spans="2:4" ht="14.25">
      <c r="B5" s="166" t="s">
        <v>109</v>
      </c>
      <c r="C5" s="166" t="s">
        <v>145</v>
      </c>
      <c r="D5" s="166" t="s">
        <v>115</v>
      </c>
    </row>
    <row r="6" spans="2:4" ht="14.25">
      <c r="B6" s="166" t="s">
        <v>111</v>
      </c>
      <c r="C6" s="166" t="s">
        <v>145</v>
      </c>
      <c r="D6" s="166" t="s">
        <v>118</v>
      </c>
    </row>
    <row r="7" spans="2:4" ht="14.25">
      <c r="B7" s="166" t="s">
        <v>112</v>
      </c>
      <c r="C7" s="166" t="s">
        <v>145</v>
      </c>
      <c r="D7" s="166" t="s">
        <v>119</v>
      </c>
    </row>
    <row r="8" spans="2:4" ht="14.25">
      <c r="B8" s="166" t="s">
        <v>113</v>
      </c>
      <c r="C8" s="166" t="s">
        <v>145</v>
      </c>
      <c r="D8" s="166" t="s">
        <v>120</v>
      </c>
    </row>
    <row r="9" spans="2:4" ht="14.25">
      <c r="B9" s="166" t="s">
        <v>114</v>
      </c>
      <c r="C9" s="166" t="s">
        <v>145</v>
      </c>
      <c r="D9" s="166" t="s">
        <v>121</v>
      </c>
    </row>
    <row r="10" spans="2:4" ht="14.25">
      <c r="B10" s="166" t="s">
        <v>7</v>
      </c>
      <c r="C10" s="166" t="s">
        <v>145</v>
      </c>
      <c r="D10" s="166" t="s">
        <v>122</v>
      </c>
    </row>
    <row r="11" spans="2:4" ht="14.25">
      <c r="B11" s="166" t="s">
        <v>33</v>
      </c>
      <c r="C11" s="166" t="s">
        <v>145</v>
      </c>
      <c r="D11" s="166" t="s">
        <v>123</v>
      </c>
    </row>
    <row r="12" spans="2:4" ht="14.25">
      <c r="B12" s="166" t="s">
        <v>30</v>
      </c>
      <c r="C12" s="166" t="s">
        <v>145</v>
      </c>
      <c r="D12" s="166" t="s">
        <v>124</v>
      </c>
    </row>
    <row r="13" spans="2:4" ht="14.25">
      <c r="B13" s="166" t="s">
        <v>30</v>
      </c>
      <c r="C13" s="166" t="s">
        <v>145</v>
      </c>
      <c r="D13" s="166" t="s">
        <v>125</v>
      </c>
    </row>
    <row r="14" ht="14.25">
      <c r="D14" s="167" t="s">
        <v>126</v>
      </c>
    </row>
    <row r="15" ht="14.25">
      <c r="D15" s="167" t="s">
        <v>127</v>
      </c>
    </row>
    <row r="16" spans="2:4" ht="14.25">
      <c r="B16" s="166" t="s">
        <v>14</v>
      </c>
      <c r="C16" s="166" t="s">
        <v>145</v>
      </c>
      <c r="D16" s="166" t="s">
        <v>228</v>
      </c>
    </row>
    <row r="18" spans="2:4" ht="14.25">
      <c r="B18" s="166" t="s">
        <v>341</v>
      </c>
      <c r="C18" s="166" t="s">
        <v>145</v>
      </c>
      <c r="D18" s="166" t="s">
        <v>325</v>
      </c>
    </row>
    <row r="19" spans="2:4" ht="14.25">
      <c r="B19" s="166" t="s">
        <v>326</v>
      </c>
      <c r="C19" s="166" t="s">
        <v>145</v>
      </c>
      <c r="D19" s="166" t="s">
        <v>227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124"/>
  <dimension ref="A6:I101"/>
  <sheetViews>
    <sheetView showGridLines="0" zoomScalePageLayoutView="0" workbookViewId="0" topLeftCell="A1">
      <selection activeCell="A5" sqref="A5:IV99"/>
    </sheetView>
  </sheetViews>
  <sheetFormatPr defaultColWidth="11.421875" defaultRowHeight="12.75"/>
  <cols>
    <col min="1" max="1" width="5.00390625" style="2" customWidth="1"/>
    <col min="2" max="2" width="17.421875" style="5" customWidth="1"/>
    <col min="3" max="3" width="3.140625" style="2" bestFit="1" customWidth="1"/>
    <col min="4" max="4" width="3.140625" style="4" bestFit="1" customWidth="1"/>
    <col min="5" max="5" width="40.00390625" style="2" bestFit="1" customWidth="1"/>
    <col min="6" max="6" width="3.140625" style="5" bestFit="1" customWidth="1"/>
    <col min="7" max="7" width="36.7109375" style="5" customWidth="1"/>
    <col min="8" max="8" width="11.8515625" style="5" bestFit="1" customWidth="1"/>
    <col min="9" max="9" width="17.8515625" style="5" bestFit="1" customWidth="1"/>
    <col min="10" max="16384" width="11.421875" style="4" customWidth="1"/>
  </cols>
  <sheetData>
    <row r="1" ht="12.75"/>
    <row r="2" ht="12.75"/>
    <row r="3" ht="12.75"/>
    <row r="4" ht="12.75"/>
    <row r="5" ht="12.75" hidden="1"/>
    <row r="6" spans="1:5" ht="14.25" hidden="1">
      <c r="A6" s="2">
        <v>1</v>
      </c>
      <c r="B6" s="5" t="s">
        <v>170</v>
      </c>
      <c r="C6" s="2" t="s">
        <v>110</v>
      </c>
      <c r="D6" s="4" t="s">
        <v>145</v>
      </c>
      <c r="E6" s="18" t="s">
        <v>221</v>
      </c>
    </row>
    <row r="7" spans="3:5" ht="14.25" hidden="1">
      <c r="C7" s="2" t="s">
        <v>146</v>
      </c>
      <c r="D7" s="4" t="s">
        <v>145</v>
      </c>
      <c r="E7" s="18" t="s">
        <v>222</v>
      </c>
    </row>
    <row r="8" ht="12.75" hidden="1"/>
    <row r="9" spans="1:2" ht="12.75" hidden="1">
      <c r="A9" s="2">
        <v>2</v>
      </c>
      <c r="B9" s="5" t="s">
        <v>143</v>
      </c>
    </row>
    <row r="10" spans="1:5" ht="12.75" hidden="1">
      <c r="A10" s="17">
        <v>1</v>
      </c>
      <c r="B10" s="5" t="s">
        <v>165</v>
      </c>
      <c r="C10" s="2" t="s">
        <v>146</v>
      </c>
      <c r="D10" s="4" t="s">
        <v>145</v>
      </c>
      <c r="E10" s="2" t="s">
        <v>201</v>
      </c>
    </row>
    <row r="11" spans="1:5" ht="14.25" hidden="1">
      <c r="A11" s="17">
        <v>2</v>
      </c>
      <c r="B11" s="5" t="s">
        <v>166</v>
      </c>
      <c r="C11" s="2" t="s">
        <v>146</v>
      </c>
      <c r="D11" s="4" t="s">
        <v>145</v>
      </c>
      <c r="E11" s="2" t="s">
        <v>202</v>
      </c>
    </row>
    <row r="12" spans="1:5" ht="14.25" hidden="1">
      <c r="A12" s="17">
        <v>3</v>
      </c>
      <c r="B12" s="5" t="s">
        <v>167</v>
      </c>
      <c r="C12" s="2" t="s">
        <v>146</v>
      </c>
      <c r="D12" s="4" t="s">
        <v>145</v>
      </c>
      <c r="E12" s="2" t="s">
        <v>203</v>
      </c>
    </row>
    <row r="13" ht="12.75" hidden="1"/>
    <row r="14" spans="1:7" ht="15" hidden="1">
      <c r="A14" s="2">
        <v>3</v>
      </c>
      <c r="B14" s="5" t="s">
        <v>138</v>
      </c>
      <c r="C14" s="2" t="s">
        <v>146</v>
      </c>
      <c r="D14" s="4" t="s">
        <v>145</v>
      </c>
      <c r="E14" s="2" t="s">
        <v>183</v>
      </c>
      <c r="F14" s="5" t="s">
        <v>145</v>
      </c>
      <c r="G14" s="3" t="s">
        <v>184</v>
      </c>
    </row>
    <row r="15" ht="12.75" hidden="1"/>
    <row r="16" spans="1:5" ht="18" hidden="1">
      <c r="A16" s="2">
        <v>4</v>
      </c>
      <c r="B16" s="5" t="s">
        <v>134</v>
      </c>
      <c r="C16" s="2" t="s">
        <v>229</v>
      </c>
      <c r="D16" s="4" t="s">
        <v>145</v>
      </c>
      <c r="E16" s="6" t="s">
        <v>158</v>
      </c>
    </row>
    <row r="17" spans="3:5" ht="14.25" hidden="1">
      <c r="C17" s="2" t="s">
        <v>229</v>
      </c>
      <c r="D17" s="4" t="s">
        <v>145</v>
      </c>
      <c r="E17" s="6" t="s">
        <v>164</v>
      </c>
    </row>
    <row r="18" spans="3:5" ht="18" hidden="1">
      <c r="C18" s="2" t="s">
        <v>146</v>
      </c>
      <c r="D18" s="4" t="s">
        <v>145</v>
      </c>
      <c r="E18" s="6" t="s">
        <v>160</v>
      </c>
    </row>
    <row r="19" spans="3:5" ht="18" hidden="1">
      <c r="C19" s="2" t="s">
        <v>146</v>
      </c>
      <c r="D19" s="4" t="s">
        <v>145</v>
      </c>
      <c r="E19" s="2" t="s">
        <v>159</v>
      </c>
    </row>
    <row r="20" spans="3:5" ht="18" hidden="1">
      <c r="C20" s="2" t="s">
        <v>31</v>
      </c>
      <c r="D20" s="4" t="s">
        <v>145</v>
      </c>
      <c r="E20" s="11" t="s">
        <v>163</v>
      </c>
    </row>
    <row r="21" spans="3:5" ht="14.25" hidden="1">
      <c r="C21" s="2" t="s">
        <v>146</v>
      </c>
      <c r="D21" s="4" t="s">
        <v>145</v>
      </c>
      <c r="E21" s="6" t="s">
        <v>161</v>
      </c>
    </row>
    <row r="22" spans="3:5" ht="14.25" hidden="1">
      <c r="C22" s="2" t="s">
        <v>146</v>
      </c>
      <c r="D22" s="4" t="s">
        <v>145</v>
      </c>
      <c r="E22" s="2" t="s">
        <v>162</v>
      </c>
    </row>
    <row r="23" spans="3:5" ht="14.25" hidden="1">
      <c r="C23" s="2" t="s">
        <v>156</v>
      </c>
      <c r="D23" s="4" t="s">
        <v>145</v>
      </c>
      <c r="E23" s="12" t="s">
        <v>157</v>
      </c>
    </row>
    <row r="24" ht="12.75" hidden="1"/>
    <row r="25" spans="1:5" ht="14.25" hidden="1">
      <c r="A25" s="2">
        <v>5</v>
      </c>
      <c r="B25" s="5" t="s">
        <v>171</v>
      </c>
      <c r="C25" s="2" t="s">
        <v>110</v>
      </c>
      <c r="D25" s="4" t="s">
        <v>145</v>
      </c>
      <c r="E25" s="18" t="s">
        <v>219</v>
      </c>
    </row>
    <row r="26" spans="3:5" ht="14.25" hidden="1">
      <c r="C26" s="2" t="s">
        <v>146</v>
      </c>
      <c r="D26" s="4" t="s">
        <v>145</v>
      </c>
      <c r="E26" s="18" t="s">
        <v>220</v>
      </c>
    </row>
    <row r="27" ht="12.75" hidden="1"/>
    <row r="28" spans="1:7" ht="14.25" hidden="1">
      <c r="A28" s="2">
        <v>6</v>
      </c>
      <c r="B28" s="5" t="s">
        <v>135</v>
      </c>
      <c r="C28" s="2" t="s">
        <v>229</v>
      </c>
      <c r="D28" s="4" t="s">
        <v>145</v>
      </c>
      <c r="E28" s="2" t="s">
        <v>173</v>
      </c>
      <c r="F28" s="5" t="s">
        <v>145</v>
      </c>
      <c r="G28" s="3" t="s">
        <v>174</v>
      </c>
    </row>
    <row r="29" spans="3:5" ht="12.75" hidden="1">
      <c r="C29" s="2" t="s">
        <v>110</v>
      </c>
      <c r="D29" s="4" t="s">
        <v>145</v>
      </c>
      <c r="E29" s="2" t="s">
        <v>175</v>
      </c>
    </row>
    <row r="30" spans="3:5" ht="14.25" hidden="1">
      <c r="C30" s="2" t="s">
        <v>146</v>
      </c>
      <c r="D30" s="4" t="s">
        <v>145</v>
      </c>
      <c r="E30" s="2" t="s">
        <v>176</v>
      </c>
    </row>
    <row r="31" ht="12.75" hidden="1"/>
    <row r="32" spans="1:5" ht="12.75" hidden="1">
      <c r="A32" s="2">
        <v>7</v>
      </c>
      <c r="B32" s="5" t="s">
        <v>136</v>
      </c>
      <c r="C32" s="2" t="s">
        <v>229</v>
      </c>
      <c r="D32" s="4" t="s">
        <v>145</v>
      </c>
      <c r="E32" s="12" t="s">
        <v>177</v>
      </c>
    </row>
    <row r="33" spans="3:5" ht="15" hidden="1">
      <c r="C33" s="2" t="s">
        <v>146</v>
      </c>
      <c r="D33" s="4" t="s">
        <v>145</v>
      </c>
      <c r="E33" s="2" t="s">
        <v>178</v>
      </c>
    </row>
    <row r="34" ht="12.75" hidden="1"/>
    <row r="35" spans="1:7" ht="14.25" hidden="1">
      <c r="A35" s="2">
        <v>8</v>
      </c>
      <c r="B35" s="5" t="s">
        <v>137</v>
      </c>
      <c r="C35" s="2" t="s">
        <v>110</v>
      </c>
      <c r="D35" s="4" t="s">
        <v>145</v>
      </c>
      <c r="E35" s="2" t="s">
        <v>179</v>
      </c>
      <c r="F35" s="5" t="s">
        <v>145</v>
      </c>
      <c r="G35" s="3" t="s">
        <v>180</v>
      </c>
    </row>
    <row r="36" spans="3:7" ht="14.25" hidden="1">
      <c r="C36" s="2" t="s">
        <v>146</v>
      </c>
      <c r="D36" s="4" t="s">
        <v>145</v>
      </c>
      <c r="E36" s="2" t="s">
        <v>181</v>
      </c>
      <c r="F36" s="5" t="s">
        <v>145</v>
      </c>
      <c r="G36" s="3" t="s">
        <v>182</v>
      </c>
    </row>
    <row r="37" ht="12.75" hidden="1"/>
    <row r="38" spans="1:7" ht="15" hidden="1" thickBot="1">
      <c r="A38" s="2">
        <v>9</v>
      </c>
      <c r="B38" s="5" t="s">
        <v>139</v>
      </c>
      <c r="C38" s="470" t="s">
        <v>146</v>
      </c>
      <c r="D38" s="470" t="s">
        <v>145</v>
      </c>
      <c r="E38" s="13" t="s">
        <v>185</v>
      </c>
      <c r="F38" s="471" t="s">
        <v>187</v>
      </c>
      <c r="G38" s="469" t="s">
        <v>186</v>
      </c>
    </row>
    <row r="39" spans="3:7" ht="12.75" hidden="1">
      <c r="C39" s="470"/>
      <c r="D39" s="470"/>
      <c r="E39" s="2">
        <v>3</v>
      </c>
      <c r="F39" s="471"/>
      <c r="G39" s="469"/>
    </row>
    <row r="40" spans="3:9" ht="13.5" hidden="1" thickBot="1">
      <c r="C40" s="470" t="s">
        <v>146</v>
      </c>
      <c r="D40" s="470" t="s">
        <v>145</v>
      </c>
      <c r="E40" s="13" t="s">
        <v>188</v>
      </c>
      <c r="F40" s="471" t="s">
        <v>187</v>
      </c>
      <c r="G40" s="469" t="s">
        <v>189</v>
      </c>
      <c r="H40" s="469" t="s">
        <v>49</v>
      </c>
      <c r="I40" s="469" t="s">
        <v>190</v>
      </c>
    </row>
    <row r="41" spans="3:9" ht="12.75" hidden="1">
      <c r="C41" s="470"/>
      <c r="D41" s="470"/>
      <c r="E41" s="2">
        <v>6</v>
      </c>
      <c r="F41" s="471"/>
      <c r="G41" s="469"/>
      <c r="H41" s="469"/>
      <c r="I41" s="469"/>
    </row>
    <row r="42" ht="12.75" hidden="1"/>
    <row r="43" ht="12.75" hidden="1"/>
    <row r="44" spans="1:5" ht="14.25" hidden="1">
      <c r="A44" s="2">
        <v>10</v>
      </c>
      <c r="B44" s="5" t="s">
        <v>140</v>
      </c>
      <c r="C44" s="2" t="s">
        <v>146</v>
      </c>
      <c r="D44" s="4" t="s">
        <v>145</v>
      </c>
      <c r="E44" s="2" t="s">
        <v>191</v>
      </c>
    </row>
    <row r="45" ht="12.75" hidden="1"/>
    <row r="46" spans="1:6" ht="38.25" hidden="1">
      <c r="A46" s="2">
        <v>11</v>
      </c>
      <c r="B46" s="5" t="s">
        <v>324</v>
      </c>
      <c r="C46" s="7" t="s">
        <v>229</v>
      </c>
      <c r="D46" s="15" t="s">
        <v>145</v>
      </c>
      <c r="E46" s="7" t="s">
        <v>192</v>
      </c>
      <c r="F46" s="16"/>
    </row>
    <row r="47" ht="12.75" hidden="1"/>
    <row r="48" spans="1:9" ht="13.5" hidden="1" thickBot="1">
      <c r="A48" s="2">
        <v>12</v>
      </c>
      <c r="B48" s="5" t="s">
        <v>141</v>
      </c>
      <c r="C48" s="470" t="s">
        <v>146</v>
      </c>
      <c r="D48" s="470" t="s">
        <v>145</v>
      </c>
      <c r="E48" s="13" t="s">
        <v>188</v>
      </c>
      <c r="F48" s="471" t="s">
        <v>187</v>
      </c>
      <c r="G48" s="469" t="s">
        <v>193</v>
      </c>
      <c r="H48" s="469" t="s">
        <v>194</v>
      </c>
      <c r="I48" s="469" t="s">
        <v>195</v>
      </c>
    </row>
    <row r="49" spans="3:9" ht="12.75" hidden="1">
      <c r="C49" s="470"/>
      <c r="D49" s="470"/>
      <c r="E49" s="2">
        <v>6</v>
      </c>
      <c r="F49" s="471"/>
      <c r="G49" s="469"/>
      <c r="H49" s="469"/>
      <c r="I49" s="469"/>
    </row>
    <row r="50" spans="3:9" ht="25.5" hidden="1">
      <c r="C50" s="7"/>
      <c r="D50" s="7"/>
      <c r="F50" s="14"/>
      <c r="G50" s="5" t="s">
        <v>196</v>
      </c>
      <c r="H50" s="8"/>
      <c r="I50" s="8"/>
    </row>
    <row r="51" spans="3:7" ht="27.75" hidden="1">
      <c r="C51" s="2" t="s">
        <v>146</v>
      </c>
      <c r="D51" s="4" t="s">
        <v>145</v>
      </c>
      <c r="E51" s="2" t="s">
        <v>197</v>
      </c>
      <c r="G51" s="5" t="s">
        <v>343</v>
      </c>
    </row>
    <row r="52" ht="12.75" hidden="1"/>
    <row r="53" spans="1:5" ht="14.25" hidden="1">
      <c r="A53" s="2">
        <v>13</v>
      </c>
      <c r="B53" s="5" t="s">
        <v>169</v>
      </c>
      <c r="C53" s="2" t="s">
        <v>110</v>
      </c>
      <c r="D53" s="4" t="s">
        <v>145</v>
      </c>
      <c r="E53" s="18" t="s">
        <v>217</v>
      </c>
    </row>
    <row r="54" spans="3:5" ht="14.25" hidden="1">
      <c r="C54" s="2" t="s">
        <v>146</v>
      </c>
      <c r="D54" s="4" t="s">
        <v>145</v>
      </c>
      <c r="E54" s="18" t="s">
        <v>218</v>
      </c>
    </row>
    <row r="55" spans="1:5" ht="12.75" hidden="1">
      <c r="A55" s="4"/>
      <c r="B55" s="179"/>
      <c r="C55" s="4"/>
      <c r="E55" s="4"/>
    </row>
    <row r="56" spans="1:5" ht="12.75" hidden="1">
      <c r="A56" s="2">
        <v>14</v>
      </c>
      <c r="B56" s="5" t="s">
        <v>128</v>
      </c>
      <c r="C56" s="2" t="s">
        <v>110</v>
      </c>
      <c r="D56" s="4" t="s">
        <v>145</v>
      </c>
      <c r="E56" s="2" t="s">
        <v>223</v>
      </c>
    </row>
    <row r="57" spans="3:5" ht="12.75" hidden="1">
      <c r="C57" s="2" t="s">
        <v>146</v>
      </c>
      <c r="D57" s="4" t="s">
        <v>145</v>
      </c>
      <c r="E57" s="2" t="s">
        <v>224</v>
      </c>
    </row>
    <row r="58" ht="12.75" hidden="1"/>
    <row r="59" spans="1:5" ht="12.75" hidden="1">
      <c r="A59" s="2">
        <v>15</v>
      </c>
      <c r="B59" s="5" t="s">
        <v>129</v>
      </c>
      <c r="C59" s="2" t="s">
        <v>146</v>
      </c>
      <c r="D59" s="4" t="s">
        <v>145</v>
      </c>
      <c r="E59" s="2" t="s">
        <v>147</v>
      </c>
    </row>
    <row r="60" ht="12.75" hidden="1"/>
    <row r="61" spans="1:5" ht="12.75" hidden="1">
      <c r="A61" s="2">
        <v>16</v>
      </c>
      <c r="B61" s="5" t="s">
        <v>131</v>
      </c>
      <c r="C61" s="2" t="s">
        <v>110</v>
      </c>
      <c r="D61" s="4" t="s">
        <v>145</v>
      </c>
      <c r="E61" s="2" t="s">
        <v>150</v>
      </c>
    </row>
    <row r="62" spans="3:5" ht="12.75" hidden="1">
      <c r="C62" s="2" t="s">
        <v>146</v>
      </c>
      <c r="D62" s="4" t="s">
        <v>145</v>
      </c>
      <c r="E62" s="2" t="s">
        <v>225</v>
      </c>
    </row>
    <row r="63" ht="12.75" hidden="1"/>
    <row r="64" spans="1:5" ht="12.75" hidden="1">
      <c r="A64" s="2">
        <v>17</v>
      </c>
      <c r="B64" s="5" t="s">
        <v>132</v>
      </c>
      <c r="C64" s="2" t="s">
        <v>146</v>
      </c>
      <c r="D64" s="4" t="s">
        <v>145</v>
      </c>
      <c r="E64" s="2" t="s">
        <v>151</v>
      </c>
    </row>
    <row r="65" ht="12.75" hidden="1"/>
    <row r="66" spans="1:5" ht="12.75" hidden="1">
      <c r="A66" s="2">
        <v>18</v>
      </c>
      <c r="B66" s="5" t="s">
        <v>130</v>
      </c>
      <c r="C66" s="2" t="s">
        <v>110</v>
      </c>
      <c r="D66" s="4" t="s">
        <v>145</v>
      </c>
      <c r="E66" s="2" t="s">
        <v>148</v>
      </c>
    </row>
    <row r="67" spans="3:5" ht="12.75" hidden="1">
      <c r="C67" s="2" t="s">
        <v>146</v>
      </c>
      <c r="D67" s="4" t="s">
        <v>145</v>
      </c>
      <c r="E67" s="2" t="s">
        <v>149</v>
      </c>
    </row>
    <row r="68" ht="12.75" hidden="1"/>
    <row r="69" spans="1:8" s="15" customFormat="1" ht="38.25" hidden="1">
      <c r="A69" s="7">
        <v>19</v>
      </c>
      <c r="B69" s="16" t="s">
        <v>144</v>
      </c>
      <c r="C69" s="7" t="s">
        <v>229</v>
      </c>
      <c r="D69" s="15" t="s">
        <v>145</v>
      </c>
      <c r="E69" s="7" t="s">
        <v>209</v>
      </c>
      <c r="F69" s="8"/>
      <c r="G69" s="180" t="s">
        <v>210</v>
      </c>
      <c r="H69" s="8"/>
    </row>
    <row r="70" spans="3:9" ht="15" hidden="1">
      <c r="C70" s="7" t="s">
        <v>146</v>
      </c>
      <c r="D70" s="7" t="s">
        <v>145</v>
      </c>
      <c r="E70" s="18" t="s">
        <v>211</v>
      </c>
      <c r="F70" s="19"/>
      <c r="G70" s="19" t="s">
        <v>212</v>
      </c>
      <c r="H70" s="19"/>
      <c r="I70" s="4"/>
    </row>
    <row r="71" spans="1:9" ht="12.75" hidden="1">
      <c r="A71" s="4"/>
      <c r="B71" s="179"/>
      <c r="C71" s="4"/>
      <c r="E71" s="4"/>
      <c r="F71" s="4"/>
      <c r="G71" s="4"/>
      <c r="H71" s="4"/>
      <c r="I71" s="4"/>
    </row>
    <row r="72" spans="1:9" ht="14.25" hidden="1">
      <c r="A72" s="2">
        <v>20</v>
      </c>
      <c r="B72" s="5" t="s">
        <v>172</v>
      </c>
      <c r="C72" s="2" t="s">
        <v>110</v>
      </c>
      <c r="D72" s="4" t="s">
        <v>145</v>
      </c>
      <c r="E72" s="18" t="s">
        <v>213</v>
      </c>
      <c r="F72" s="4"/>
      <c r="G72" s="4"/>
      <c r="H72" s="4"/>
      <c r="I72" s="4"/>
    </row>
    <row r="73" spans="3:9" ht="14.25" hidden="1">
      <c r="C73" s="2" t="s">
        <v>146</v>
      </c>
      <c r="D73" s="4" t="s">
        <v>145</v>
      </c>
      <c r="E73" s="18" t="s">
        <v>214</v>
      </c>
      <c r="F73" s="4"/>
      <c r="G73" s="4"/>
      <c r="H73" s="4"/>
      <c r="I73" s="4"/>
    </row>
    <row r="74" spans="2:5" ht="12.75" hidden="1">
      <c r="B74" s="179"/>
      <c r="C74" s="4"/>
      <c r="E74" s="4"/>
    </row>
    <row r="75" spans="1:5" ht="25.5" hidden="1">
      <c r="A75" s="2">
        <v>21</v>
      </c>
      <c r="B75" s="5" t="s">
        <v>142</v>
      </c>
      <c r="C75" s="2" t="s">
        <v>146</v>
      </c>
      <c r="D75" s="4" t="s">
        <v>145</v>
      </c>
      <c r="E75" s="2" t="s">
        <v>198</v>
      </c>
    </row>
    <row r="76" spans="3:7" ht="14.25" hidden="1">
      <c r="C76" s="2" t="s">
        <v>146</v>
      </c>
      <c r="D76" s="4" t="s">
        <v>145</v>
      </c>
      <c r="E76" s="2" t="s">
        <v>199</v>
      </c>
      <c r="G76" s="5" t="s">
        <v>200</v>
      </c>
    </row>
    <row r="77" ht="12.75" hidden="1"/>
    <row r="78" spans="1:9" ht="25.5" hidden="1">
      <c r="A78" s="7">
        <v>22</v>
      </c>
      <c r="B78" s="16" t="s">
        <v>204</v>
      </c>
      <c r="C78" s="7" t="s">
        <v>110</v>
      </c>
      <c r="D78" s="15" t="s">
        <v>145</v>
      </c>
      <c r="E78" s="7" t="s">
        <v>205</v>
      </c>
      <c r="F78" s="16"/>
      <c r="G78" s="16" t="s">
        <v>208</v>
      </c>
      <c r="H78" s="16"/>
      <c r="I78" s="16"/>
    </row>
    <row r="79" spans="1:9" ht="25.5" hidden="1">
      <c r="A79" s="7"/>
      <c r="B79" s="16"/>
      <c r="C79" s="7" t="s">
        <v>146</v>
      </c>
      <c r="D79" s="15" t="s">
        <v>145</v>
      </c>
      <c r="E79" s="6" t="s">
        <v>206</v>
      </c>
      <c r="F79" s="16"/>
      <c r="G79" s="180" t="s">
        <v>207</v>
      </c>
      <c r="H79" s="16"/>
      <c r="I79" s="16"/>
    </row>
    <row r="80" spans="1:9" ht="12.75" hidden="1">
      <c r="A80" s="4"/>
      <c r="B80" s="179"/>
      <c r="C80" s="4"/>
      <c r="E80" s="4"/>
      <c r="F80" s="4"/>
      <c r="G80" s="4"/>
      <c r="H80" s="4"/>
      <c r="I80" s="4"/>
    </row>
    <row r="81" spans="1:5" ht="14.25" hidden="1">
      <c r="A81" s="2">
        <v>23</v>
      </c>
      <c r="B81" s="5" t="s">
        <v>168</v>
      </c>
      <c r="C81" s="2" t="s">
        <v>110</v>
      </c>
      <c r="D81" s="4" t="s">
        <v>145</v>
      </c>
      <c r="E81" s="18" t="s">
        <v>216</v>
      </c>
    </row>
    <row r="82" spans="3:5" ht="14.25" hidden="1">
      <c r="C82" s="2" t="s">
        <v>146</v>
      </c>
      <c r="D82" s="4" t="s">
        <v>145</v>
      </c>
      <c r="E82" s="18" t="s">
        <v>215</v>
      </c>
    </row>
    <row r="83" ht="12.75" hidden="1"/>
    <row r="84" spans="1:7" ht="14.25" hidden="1">
      <c r="A84" s="7">
        <v>24</v>
      </c>
      <c r="B84" s="16" t="s">
        <v>133</v>
      </c>
      <c r="C84" s="7" t="s">
        <v>229</v>
      </c>
      <c r="D84" s="15" t="s">
        <v>145</v>
      </c>
      <c r="E84" s="6" t="s">
        <v>152</v>
      </c>
      <c r="F84" s="16"/>
      <c r="G84" s="16"/>
    </row>
    <row r="85" spans="1:7" ht="14.25" hidden="1">
      <c r="A85" s="7"/>
      <c r="B85" s="16"/>
      <c r="C85" s="7" t="s">
        <v>110</v>
      </c>
      <c r="D85" s="15" t="s">
        <v>145</v>
      </c>
      <c r="E85" s="6" t="s">
        <v>153</v>
      </c>
      <c r="F85" s="16"/>
      <c r="G85" s="16"/>
    </row>
    <row r="86" spans="1:7" ht="15.75" hidden="1" thickBot="1">
      <c r="A86" s="7"/>
      <c r="B86" s="16"/>
      <c r="C86" s="470" t="s">
        <v>146</v>
      </c>
      <c r="D86" s="470" t="s">
        <v>145</v>
      </c>
      <c r="E86" s="472" t="s">
        <v>154</v>
      </c>
      <c r="F86" s="469" t="s">
        <v>145</v>
      </c>
      <c r="G86" s="9" t="s">
        <v>155</v>
      </c>
    </row>
    <row r="87" spans="1:7" ht="12.75" hidden="1">
      <c r="A87" s="7"/>
      <c r="B87" s="16"/>
      <c r="C87" s="470"/>
      <c r="D87" s="470"/>
      <c r="E87" s="472"/>
      <c r="F87" s="469"/>
      <c r="G87" s="10">
        <v>4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spans="1:5" ht="12.75" hidden="1">
      <c r="A94" s="4"/>
      <c r="B94" s="179"/>
      <c r="C94" s="4"/>
      <c r="E94" s="4"/>
    </row>
    <row r="95" spans="1:5" ht="12.75" hidden="1">
      <c r="A95" s="4"/>
      <c r="B95" s="179"/>
      <c r="C95" s="4"/>
      <c r="E95" s="4"/>
    </row>
    <row r="96" ht="12.75" hidden="1"/>
    <row r="97" ht="12.75" hidden="1"/>
    <row r="98" ht="12.75" hidden="1"/>
    <row r="99" ht="12.75" hidden="1"/>
    <row r="100" spans="1:5" ht="12.75">
      <c r="A100" s="4"/>
      <c r="B100" s="179"/>
      <c r="C100" s="4"/>
      <c r="E100" s="4"/>
    </row>
    <row r="101" spans="1:5" ht="12.75">
      <c r="A101" s="4"/>
      <c r="B101" s="179"/>
      <c r="C101" s="4"/>
      <c r="E101" s="4"/>
    </row>
  </sheetData>
  <sheetProtection/>
  <mergeCells count="20">
    <mergeCell ref="C86:C87"/>
    <mergeCell ref="D86:D87"/>
    <mergeCell ref="E86:E87"/>
    <mergeCell ref="F86:F87"/>
    <mergeCell ref="F40:F41"/>
    <mergeCell ref="G40:G41"/>
    <mergeCell ref="C38:C39"/>
    <mergeCell ref="D38:D39"/>
    <mergeCell ref="G38:G39"/>
    <mergeCell ref="F38:F39"/>
    <mergeCell ref="H40:H41"/>
    <mergeCell ref="I40:I41"/>
    <mergeCell ref="C48:C49"/>
    <mergeCell ref="D48:D49"/>
    <mergeCell ref="F48:F49"/>
    <mergeCell ref="G48:G49"/>
    <mergeCell ref="H48:H49"/>
    <mergeCell ref="I48:I49"/>
    <mergeCell ref="C40:C41"/>
    <mergeCell ref="D40:D41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125"/>
  <dimension ref="A2:M31"/>
  <sheetViews>
    <sheetView zoomScalePageLayoutView="0" workbookViewId="0" topLeftCell="A1">
      <selection activeCell="P2" sqref="P2"/>
    </sheetView>
  </sheetViews>
  <sheetFormatPr defaultColWidth="11.421875" defaultRowHeight="12.75"/>
  <cols>
    <col min="1" max="1" width="4.28125" style="26" customWidth="1"/>
    <col min="2" max="2" width="19.00390625" style="26" bestFit="1" customWidth="1"/>
    <col min="3" max="3" width="3.57421875" style="36" customWidth="1"/>
    <col min="4" max="4" width="13.7109375" style="39" bestFit="1" customWidth="1"/>
    <col min="5" max="5" width="3.57421875" style="39" customWidth="1"/>
    <col min="6" max="6" width="16.28125" style="39" bestFit="1" customWidth="1"/>
    <col min="7" max="7" width="4.7109375" style="36" customWidth="1"/>
    <col min="8" max="8" width="4.28125" style="36" customWidth="1"/>
    <col min="9" max="9" width="19.00390625" style="26" bestFit="1" customWidth="1"/>
    <col min="10" max="10" width="3.57421875" style="36" customWidth="1"/>
    <col min="11" max="11" width="14.57421875" style="40" bestFit="1" customWidth="1"/>
    <col min="12" max="12" width="3.57421875" style="41" customWidth="1"/>
    <col min="13" max="13" width="15.00390625" style="40" customWidth="1"/>
    <col min="14" max="14" width="30.7109375" style="26" bestFit="1" customWidth="1"/>
    <col min="15" max="16384" width="11.421875" style="26" customWidth="1"/>
  </cols>
  <sheetData>
    <row r="1" ht="12.75"/>
    <row r="2" ht="12.75">
      <c r="D2" s="184" t="s">
        <v>345</v>
      </c>
    </row>
    <row r="3" ht="12.75">
      <c r="D3" s="184" t="s">
        <v>346</v>
      </c>
    </row>
    <row r="4" ht="12.75"/>
    <row r="5" spans="1:13" ht="20.25">
      <c r="A5" s="20"/>
      <c r="B5" s="21" t="s">
        <v>34</v>
      </c>
      <c r="C5" s="22"/>
      <c r="D5" s="23" t="s">
        <v>35</v>
      </c>
      <c r="E5" s="23"/>
      <c r="F5" s="23" t="s">
        <v>36</v>
      </c>
      <c r="G5" s="24"/>
      <c r="H5" s="24"/>
      <c r="I5" s="21" t="s">
        <v>34</v>
      </c>
      <c r="J5" s="22"/>
      <c r="K5" s="21" t="s">
        <v>35</v>
      </c>
      <c r="L5" s="25"/>
      <c r="M5" s="21" t="s">
        <v>36</v>
      </c>
    </row>
    <row r="8" spans="2:13" ht="23.25">
      <c r="B8" s="27" t="s">
        <v>37</v>
      </c>
      <c r="D8" s="29" t="s">
        <v>62</v>
      </c>
      <c r="E8" s="182"/>
      <c r="F8" s="30" t="s">
        <v>63</v>
      </c>
      <c r="G8" s="31"/>
      <c r="H8" s="28"/>
      <c r="I8" s="27" t="s">
        <v>38</v>
      </c>
      <c r="J8" s="28"/>
      <c r="K8" s="32" t="s">
        <v>64</v>
      </c>
      <c r="L8" s="32"/>
      <c r="M8" s="32" t="s">
        <v>65</v>
      </c>
    </row>
    <row r="9" spans="2:13" ht="23.25">
      <c r="B9" s="27" t="s">
        <v>39</v>
      </c>
      <c r="C9" s="28"/>
      <c r="D9" s="30" t="s">
        <v>66</v>
      </c>
      <c r="E9" s="183"/>
      <c r="F9" s="30" t="s">
        <v>67</v>
      </c>
      <c r="G9" s="31"/>
      <c r="H9" s="28"/>
      <c r="I9" s="27" t="s">
        <v>40</v>
      </c>
      <c r="J9" s="28"/>
      <c r="K9" s="32" t="s">
        <v>68</v>
      </c>
      <c r="L9" s="32"/>
      <c r="M9" s="32" t="s">
        <v>69</v>
      </c>
    </row>
    <row r="10" spans="2:13" ht="23.25">
      <c r="B10" s="27" t="s">
        <v>41</v>
      </c>
      <c r="C10" s="28"/>
      <c r="D10" s="30" t="s">
        <v>70</v>
      </c>
      <c r="E10" s="183"/>
      <c r="F10" s="30" t="s">
        <v>71</v>
      </c>
      <c r="G10" s="31"/>
      <c r="H10" s="28"/>
      <c r="I10" s="27" t="s">
        <v>42</v>
      </c>
      <c r="J10" s="28"/>
      <c r="K10" s="32" t="s">
        <v>72</v>
      </c>
      <c r="L10" s="32"/>
      <c r="M10" s="32" t="s">
        <v>73</v>
      </c>
    </row>
    <row r="11" spans="2:13" ht="23.25">
      <c r="B11" s="27" t="s">
        <v>43</v>
      </c>
      <c r="C11" s="28"/>
      <c r="D11" s="30" t="s">
        <v>74</v>
      </c>
      <c r="E11" s="30"/>
      <c r="F11" s="30" t="s">
        <v>75</v>
      </c>
      <c r="G11" s="31"/>
      <c r="H11" s="28"/>
      <c r="I11" s="27" t="s">
        <v>44</v>
      </c>
      <c r="J11" s="28"/>
      <c r="K11" s="32" t="s">
        <v>76</v>
      </c>
      <c r="L11" s="32"/>
      <c r="M11" s="32" t="s">
        <v>77</v>
      </c>
    </row>
    <row r="12" spans="2:13" ht="23.25">
      <c r="B12" s="27" t="s">
        <v>45</v>
      </c>
      <c r="C12" s="28"/>
      <c r="D12" s="30" t="s">
        <v>78</v>
      </c>
      <c r="E12" s="30"/>
      <c r="F12" s="30" t="s">
        <v>79</v>
      </c>
      <c r="G12" s="31"/>
      <c r="H12" s="28"/>
      <c r="I12" s="27" t="s">
        <v>46</v>
      </c>
      <c r="J12" s="28"/>
      <c r="K12" s="32" t="s">
        <v>80</v>
      </c>
      <c r="L12" s="32"/>
      <c r="M12" s="32" t="s">
        <v>81</v>
      </c>
    </row>
    <row r="13" spans="2:13" ht="23.25">
      <c r="B13" s="27" t="s">
        <v>47</v>
      </c>
      <c r="C13" s="28"/>
      <c r="D13" s="30" t="s">
        <v>82</v>
      </c>
      <c r="E13" s="30"/>
      <c r="F13" s="30" t="s">
        <v>83</v>
      </c>
      <c r="G13" s="31"/>
      <c r="H13" s="28"/>
      <c r="I13" s="27" t="s">
        <v>48</v>
      </c>
      <c r="J13" s="28"/>
      <c r="K13" s="32" t="s">
        <v>84</v>
      </c>
      <c r="L13" s="32"/>
      <c r="M13" s="33" t="s">
        <v>49</v>
      </c>
    </row>
    <row r="14" spans="2:13" ht="23.25">
      <c r="B14" s="27" t="s">
        <v>50</v>
      </c>
      <c r="C14" s="28"/>
      <c r="D14" s="30" t="s">
        <v>85</v>
      </c>
      <c r="E14" s="30"/>
      <c r="F14" s="30" t="s">
        <v>86</v>
      </c>
      <c r="G14" s="31"/>
      <c r="H14" s="28"/>
      <c r="I14" s="27" t="s">
        <v>51</v>
      </c>
      <c r="J14" s="28"/>
      <c r="K14" s="32" t="s">
        <v>87</v>
      </c>
      <c r="L14" s="32"/>
      <c r="M14" s="32" t="s">
        <v>88</v>
      </c>
    </row>
    <row r="15" spans="2:13" ht="23.25">
      <c r="B15" s="27" t="s">
        <v>52</v>
      </c>
      <c r="C15" s="28"/>
      <c r="D15" s="30" t="s">
        <v>89</v>
      </c>
      <c r="E15" s="30"/>
      <c r="F15" s="30" t="s">
        <v>90</v>
      </c>
      <c r="G15" s="31"/>
      <c r="H15" s="28"/>
      <c r="I15" s="27" t="s">
        <v>53</v>
      </c>
      <c r="J15" s="28"/>
      <c r="K15" s="32" t="s">
        <v>91</v>
      </c>
      <c r="L15" s="32"/>
      <c r="M15" s="32" t="s">
        <v>92</v>
      </c>
    </row>
    <row r="16" spans="2:13" ht="23.25">
      <c r="B16" s="27" t="s">
        <v>54</v>
      </c>
      <c r="C16" s="28"/>
      <c r="D16" s="30" t="s">
        <v>93</v>
      </c>
      <c r="E16" s="30"/>
      <c r="F16" s="30" t="s">
        <v>94</v>
      </c>
      <c r="G16" s="31"/>
      <c r="H16" s="28"/>
      <c r="I16" s="27" t="s">
        <v>55</v>
      </c>
      <c r="J16" s="28"/>
      <c r="K16" s="32" t="s">
        <v>95</v>
      </c>
      <c r="L16" s="32"/>
      <c r="M16" s="32" t="s">
        <v>96</v>
      </c>
    </row>
    <row r="17" spans="2:13" ht="23.25">
      <c r="B17" s="27" t="s">
        <v>56</v>
      </c>
      <c r="C17" s="28"/>
      <c r="D17" s="30" t="s">
        <v>97</v>
      </c>
      <c r="E17" s="30"/>
      <c r="F17" s="30" t="s">
        <v>98</v>
      </c>
      <c r="G17" s="31"/>
      <c r="H17" s="28"/>
      <c r="I17" s="27" t="s">
        <v>57</v>
      </c>
      <c r="J17" s="28"/>
      <c r="K17" s="32" t="s">
        <v>99</v>
      </c>
      <c r="L17" s="32"/>
      <c r="M17" s="32" t="s">
        <v>100</v>
      </c>
    </row>
    <row r="18" spans="2:13" ht="23.25">
      <c r="B18" s="27" t="s">
        <v>58</v>
      </c>
      <c r="C18" s="28"/>
      <c r="D18" s="30" t="s">
        <v>101</v>
      </c>
      <c r="E18" s="30"/>
      <c r="F18" s="30" t="s">
        <v>102</v>
      </c>
      <c r="G18" s="31"/>
      <c r="H18" s="28"/>
      <c r="I18" s="27" t="s">
        <v>59</v>
      </c>
      <c r="J18" s="28"/>
      <c r="K18" s="32" t="s">
        <v>103</v>
      </c>
      <c r="L18" s="32"/>
      <c r="M18" s="32" t="s">
        <v>104</v>
      </c>
    </row>
    <row r="19" spans="2:13" ht="23.25">
      <c r="B19" s="27" t="s">
        <v>60</v>
      </c>
      <c r="C19" s="28"/>
      <c r="D19" s="30" t="s">
        <v>105</v>
      </c>
      <c r="E19" s="30"/>
      <c r="F19" s="30" t="s">
        <v>106</v>
      </c>
      <c r="G19" s="31"/>
      <c r="H19" s="28"/>
      <c r="I19" s="27" t="s">
        <v>61</v>
      </c>
      <c r="J19" s="28"/>
      <c r="K19" s="32" t="s">
        <v>107</v>
      </c>
      <c r="L19" s="32"/>
      <c r="M19" s="32" t="s">
        <v>108</v>
      </c>
    </row>
    <row r="20" spans="3:13" ht="12.75">
      <c r="C20" s="26"/>
      <c r="D20" s="34"/>
      <c r="E20" s="34"/>
      <c r="F20" s="34"/>
      <c r="G20" s="35"/>
      <c r="K20" s="37"/>
      <c r="L20" s="37"/>
      <c r="M20" s="37"/>
    </row>
    <row r="21" spans="3:13" ht="12.75">
      <c r="C21" s="26"/>
      <c r="D21" s="34"/>
      <c r="E21" s="34"/>
      <c r="F21" s="34"/>
      <c r="G21" s="35"/>
      <c r="K21" s="37"/>
      <c r="L21" s="37"/>
      <c r="M21" s="37"/>
    </row>
    <row r="22" spans="3:13" ht="12.75">
      <c r="C22" s="26"/>
      <c r="D22" s="34"/>
      <c r="E22" s="34"/>
      <c r="F22" s="34"/>
      <c r="G22" s="35"/>
      <c r="K22" s="37"/>
      <c r="L22" s="37"/>
      <c r="M22" s="37"/>
    </row>
    <row r="23" spans="3:13" ht="12.75">
      <c r="C23" s="26"/>
      <c r="E23" s="34"/>
      <c r="F23" s="34"/>
      <c r="G23" s="35"/>
      <c r="K23" s="37"/>
      <c r="L23" s="37"/>
      <c r="M23" s="37"/>
    </row>
    <row r="24" spans="3:13" ht="12.75">
      <c r="C24" s="26"/>
      <c r="E24" s="34"/>
      <c r="F24" s="34"/>
      <c r="G24" s="35"/>
      <c r="K24" s="37"/>
      <c r="L24" s="37"/>
      <c r="M24" s="37"/>
    </row>
    <row r="25" spans="3:13" ht="14.25">
      <c r="C25" s="26"/>
      <c r="D25" s="34"/>
      <c r="E25" s="34"/>
      <c r="F25" s="34"/>
      <c r="G25" s="35"/>
      <c r="K25" s="37"/>
      <c r="L25" s="37"/>
      <c r="M25" s="38"/>
    </row>
    <row r="26" spans="3:13" ht="12.75">
      <c r="C26" s="26"/>
      <c r="D26" s="34"/>
      <c r="E26" s="34"/>
      <c r="F26" s="34"/>
      <c r="G26" s="35"/>
      <c r="K26" s="37"/>
      <c r="L26" s="37"/>
      <c r="M26" s="37"/>
    </row>
    <row r="27" spans="3:13" ht="12.75">
      <c r="C27" s="26"/>
      <c r="D27" s="34"/>
      <c r="E27" s="34"/>
      <c r="F27" s="34"/>
      <c r="G27" s="35"/>
      <c r="K27" s="37"/>
      <c r="L27" s="37"/>
      <c r="M27" s="37"/>
    </row>
    <row r="28" spans="3:13" ht="12.75">
      <c r="C28" s="26"/>
      <c r="D28" s="34"/>
      <c r="E28" s="34"/>
      <c r="F28" s="34"/>
      <c r="G28" s="35"/>
      <c r="K28" s="37"/>
      <c r="L28" s="37"/>
      <c r="M28" s="37"/>
    </row>
    <row r="29" spans="3:13" ht="12.75">
      <c r="C29" s="26"/>
      <c r="D29" s="34"/>
      <c r="E29" s="34"/>
      <c r="F29" s="34"/>
      <c r="G29" s="35"/>
      <c r="K29" s="37"/>
      <c r="L29" s="37"/>
      <c r="M29" s="37"/>
    </row>
    <row r="30" spans="3:13" ht="12.75">
      <c r="C30" s="26"/>
      <c r="D30" s="34"/>
      <c r="E30" s="34"/>
      <c r="F30" s="34"/>
      <c r="G30" s="35"/>
      <c r="K30" s="37"/>
      <c r="L30" s="37"/>
      <c r="M30" s="37"/>
    </row>
    <row r="31" spans="3:13" ht="12.75">
      <c r="C31" s="26"/>
      <c r="D31" s="34"/>
      <c r="E31" s="34"/>
      <c r="F31" s="34"/>
      <c r="G31" s="35"/>
      <c r="K31" s="37"/>
      <c r="L31" s="37"/>
      <c r="M31" s="3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3"/>
  <dimension ref="A1:BN54"/>
  <sheetViews>
    <sheetView showGridLines="0" zoomScalePageLayoutView="0" workbookViewId="0" topLeftCell="A1">
      <selection activeCell="P57" sqref="P57"/>
    </sheetView>
  </sheetViews>
  <sheetFormatPr defaultColWidth="1.7109375" defaultRowHeight="8.25" customHeight="1"/>
  <cols>
    <col min="1" max="4" width="1.7109375" style="42" customWidth="1"/>
    <col min="5" max="27" width="2.7109375" style="42" customWidth="1"/>
    <col min="28" max="16384" width="1.7109375" style="42" customWidth="1"/>
  </cols>
  <sheetData>
    <row r="1" spans="1:34" ht="8.25" customHeight="1">
      <c r="A1" s="214" t="s">
        <v>266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6"/>
      <c r="AF1" s="148"/>
      <c r="AG1" s="148"/>
      <c r="AH1" s="148"/>
    </row>
    <row r="2" spans="1:34" ht="8.25" customHeight="1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9"/>
      <c r="AF2" s="148"/>
      <c r="AG2" s="148"/>
      <c r="AH2" s="148"/>
    </row>
    <row r="3" spans="1:34" ht="8.25" customHeight="1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9"/>
      <c r="AF3" s="148"/>
      <c r="AG3" s="148"/>
      <c r="AH3" s="148"/>
    </row>
    <row r="4" spans="1:34" ht="8.25" customHeight="1">
      <c r="A4" s="217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9"/>
      <c r="AF4" s="148"/>
      <c r="AG4" s="148"/>
      <c r="AH4" s="148"/>
    </row>
    <row r="5" spans="1:34" ht="8.25" customHeight="1" thickBot="1">
      <c r="A5" s="220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2"/>
      <c r="AF5" s="148"/>
      <c r="AG5" s="148"/>
      <c r="AH5" s="148"/>
    </row>
    <row r="6" spans="15:34" ht="8.25" customHeight="1">
      <c r="O6" s="84"/>
      <c r="P6" s="84"/>
      <c r="Q6" s="84"/>
      <c r="R6" s="84"/>
      <c r="S6" s="84"/>
      <c r="T6" s="84"/>
      <c r="U6" s="84"/>
      <c r="V6" s="84"/>
      <c r="W6" s="84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</row>
    <row r="7" spans="14:19" ht="8.25" customHeight="1">
      <c r="N7" s="195">
        <v>11</v>
      </c>
      <c r="O7" s="195"/>
      <c r="P7" s="195"/>
      <c r="Q7" s="195"/>
      <c r="R7" s="195"/>
      <c r="S7" s="195"/>
    </row>
    <row r="8" spans="14:19" ht="8.25" customHeight="1">
      <c r="N8" s="195"/>
      <c r="O8" s="195"/>
      <c r="P8" s="195"/>
      <c r="Q8" s="195"/>
      <c r="R8" s="195"/>
      <c r="S8" s="195"/>
    </row>
    <row r="9" ht="12" customHeight="1" thickBot="1"/>
    <row r="10" spans="5:66" ht="8.25" customHeight="1">
      <c r="E10" s="146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9"/>
      <c r="AL10" s="196" t="s">
        <v>6</v>
      </c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 t="s">
        <v>25</v>
      </c>
      <c r="BF10" s="197"/>
      <c r="BG10" s="206">
        <f>N7*AC17</f>
        <v>231</v>
      </c>
      <c r="BH10" s="206"/>
      <c r="BI10" s="206"/>
      <c r="BJ10" s="206"/>
      <c r="BK10" s="206"/>
      <c r="BL10" s="206"/>
      <c r="BM10" s="206"/>
      <c r="BN10" s="207"/>
    </row>
    <row r="11" spans="5:66" ht="8.25" customHeight="1">
      <c r="E11" s="13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150"/>
      <c r="AL11" s="198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208"/>
      <c r="BH11" s="208"/>
      <c r="BI11" s="208"/>
      <c r="BJ11" s="208"/>
      <c r="BK11" s="208"/>
      <c r="BL11" s="208"/>
      <c r="BM11" s="208"/>
      <c r="BN11" s="209"/>
    </row>
    <row r="12" spans="5:66" ht="8.25" customHeight="1">
      <c r="E12" s="138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150"/>
      <c r="AL12" s="198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208"/>
      <c r="BH12" s="208"/>
      <c r="BI12" s="208"/>
      <c r="BJ12" s="208"/>
      <c r="BK12" s="208"/>
      <c r="BL12" s="208"/>
      <c r="BM12" s="208"/>
      <c r="BN12" s="209"/>
    </row>
    <row r="13" spans="5:66" ht="8.25" customHeight="1" thickBot="1">
      <c r="E13" s="138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150"/>
      <c r="AL13" s="200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10"/>
      <c r="BH13" s="210"/>
      <c r="BI13" s="210"/>
      <c r="BJ13" s="210"/>
      <c r="BK13" s="210"/>
      <c r="BL13" s="210"/>
      <c r="BM13" s="210"/>
      <c r="BN13" s="211"/>
    </row>
    <row r="14" spans="5:27" ht="8.25" customHeight="1">
      <c r="E14" s="138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150"/>
    </row>
    <row r="15" spans="5:27" ht="8.25" customHeight="1" thickBot="1">
      <c r="E15" s="138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150"/>
    </row>
    <row r="16" spans="5:66" ht="8.25" customHeight="1">
      <c r="E16" s="138"/>
      <c r="F16" s="57"/>
      <c r="G16" s="57"/>
      <c r="H16" s="57"/>
      <c r="I16" s="57"/>
      <c r="J16" s="57"/>
      <c r="K16" s="57"/>
      <c r="L16" s="57"/>
      <c r="M16" s="57"/>
      <c r="N16" s="57"/>
      <c r="O16" s="59"/>
      <c r="P16" s="59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150"/>
      <c r="AL16" s="196" t="s">
        <v>9</v>
      </c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 t="s">
        <v>25</v>
      </c>
      <c r="BF16" s="197"/>
      <c r="BG16" s="206">
        <f>BG10/AC17</f>
        <v>11</v>
      </c>
      <c r="BH16" s="206"/>
      <c r="BI16" s="206"/>
      <c r="BJ16" s="206"/>
      <c r="BK16" s="206"/>
      <c r="BL16" s="206"/>
      <c r="BM16" s="206"/>
      <c r="BN16" s="207"/>
    </row>
    <row r="17" spans="2:66" ht="8.25" customHeight="1">
      <c r="B17" s="194" t="s">
        <v>7</v>
      </c>
      <c r="C17" s="194"/>
      <c r="E17" s="138"/>
      <c r="F17" s="213" t="s">
        <v>5</v>
      </c>
      <c r="G17" s="213"/>
      <c r="H17" s="213"/>
      <c r="I17" s="213"/>
      <c r="J17" s="213"/>
      <c r="K17" s="213"/>
      <c r="L17" s="213"/>
      <c r="M17" s="213"/>
      <c r="N17" s="213"/>
      <c r="O17" s="213"/>
      <c r="U17" s="57"/>
      <c r="V17" s="57"/>
      <c r="W17" s="57"/>
      <c r="X17" s="57"/>
      <c r="Y17" s="57"/>
      <c r="Z17" s="57"/>
      <c r="AA17" s="150"/>
      <c r="AC17" s="195">
        <v>21</v>
      </c>
      <c r="AD17" s="195"/>
      <c r="AE17" s="195"/>
      <c r="AF17" s="195"/>
      <c r="AG17" s="195"/>
      <c r="AH17" s="195"/>
      <c r="AI17" s="195"/>
      <c r="AL17" s="198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208"/>
      <c r="BH17" s="208"/>
      <c r="BI17" s="208"/>
      <c r="BJ17" s="208"/>
      <c r="BK17" s="208"/>
      <c r="BL17" s="208"/>
      <c r="BM17" s="208"/>
      <c r="BN17" s="209"/>
    </row>
    <row r="18" spans="2:66" ht="8.25" customHeight="1">
      <c r="B18" s="194"/>
      <c r="C18" s="194"/>
      <c r="E18" s="138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U18" s="57"/>
      <c r="V18" s="57"/>
      <c r="W18" s="57"/>
      <c r="X18" s="57"/>
      <c r="Y18" s="57"/>
      <c r="Z18" s="57"/>
      <c r="AA18" s="150"/>
      <c r="AC18" s="195"/>
      <c r="AD18" s="195"/>
      <c r="AE18" s="195"/>
      <c r="AF18" s="195"/>
      <c r="AG18" s="195"/>
      <c r="AH18" s="195"/>
      <c r="AI18" s="195"/>
      <c r="AL18" s="198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208"/>
      <c r="BH18" s="208"/>
      <c r="BI18" s="208"/>
      <c r="BJ18" s="208"/>
      <c r="BK18" s="208"/>
      <c r="BL18" s="208"/>
      <c r="BM18" s="208"/>
      <c r="BN18" s="209"/>
    </row>
    <row r="19" spans="5:66" ht="8.25" customHeight="1" thickBot="1">
      <c r="E19" s="138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U19" s="57"/>
      <c r="V19" s="57"/>
      <c r="W19" s="57"/>
      <c r="X19" s="57"/>
      <c r="Y19" s="57"/>
      <c r="Z19" s="57"/>
      <c r="AA19" s="150"/>
      <c r="AL19" s="200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10"/>
      <c r="BH19" s="210"/>
      <c r="BI19" s="210"/>
      <c r="BJ19" s="210"/>
      <c r="BK19" s="210"/>
      <c r="BL19" s="210"/>
      <c r="BM19" s="210"/>
      <c r="BN19" s="211"/>
    </row>
    <row r="20" spans="5:27" ht="8.25" customHeight="1">
      <c r="E20" s="138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150"/>
    </row>
    <row r="21" spans="5:27" ht="8.25" customHeight="1" thickBot="1">
      <c r="E21" s="138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150"/>
    </row>
    <row r="22" spans="5:66" ht="8.25" customHeight="1">
      <c r="E22" s="138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50"/>
      <c r="AL22" s="196" t="s">
        <v>10</v>
      </c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 t="s">
        <v>25</v>
      </c>
      <c r="BF22" s="197"/>
      <c r="BG22" s="206">
        <f>BG10/N7</f>
        <v>21</v>
      </c>
      <c r="BH22" s="206"/>
      <c r="BI22" s="206"/>
      <c r="BJ22" s="206"/>
      <c r="BK22" s="206"/>
      <c r="BL22" s="206"/>
      <c r="BM22" s="206"/>
      <c r="BN22" s="207"/>
    </row>
    <row r="23" spans="5:66" ht="8.25" customHeight="1">
      <c r="E23" s="138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50"/>
      <c r="AL23" s="198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208"/>
      <c r="BH23" s="208"/>
      <c r="BI23" s="208"/>
      <c r="BJ23" s="208"/>
      <c r="BK23" s="208"/>
      <c r="BL23" s="208"/>
      <c r="BM23" s="208"/>
      <c r="BN23" s="209"/>
    </row>
    <row r="24" spans="5:66" ht="8.25" customHeight="1">
      <c r="E24" s="138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150"/>
      <c r="AL24" s="198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208"/>
      <c r="BH24" s="208"/>
      <c r="BI24" s="208"/>
      <c r="BJ24" s="208"/>
      <c r="BK24" s="208"/>
      <c r="BL24" s="208"/>
      <c r="BM24" s="208"/>
      <c r="BN24" s="209"/>
    </row>
    <row r="25" spans="5:66" ht="8.25" customHeight="1" thickBot="1">
      <c r="E25" s="138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150"/>
      <c r="AL25" s="200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10"/>
      <c r="BH25" s="210"/>
      <c r="BI25" s="210"/>
      <c r="BJ25" s="210"/>
      <c r="BK25" s="210"/>
      <c r="BL25" s="210"/>
      <c r="BM25" s="210"/>
      <c r="BN25" s="211"/>
    </row>
    <row r="26" spans="5:27" ht="8.25" customHeight="1">
      <c r="E26" s="138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150"/>
    </row>
    <row r="27" spans="5:27" ht="8.25" customHeight="1" thickBot="1"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51"/>
    </row>
    <row r="28" spans="38:50" ht="8.25" customHeight="1"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</row>
    <row r="29" spans="5:27" ht="8.25" customHeight="1">
      <c r="E29" s="143"/>
      <c r="F29" s="143"/>
      <c r="G29" s="143"/>
      <c r="H29" s="143"/>
      <c r="I29" s="143"/>
      <c r="J29" s="143"/>
      <c r="K29" s="143"/>
      <c r="L29" s="143"/>
      <c r="M29" s="143"/>
      <c r="N29" s="194" t="s">
        <v>8</v>
      </c>
      <c r="O29" s="194"/>
      <c r="P29" s="194"/>
      <c r="Q29" s="194"/>
      <c r="R29" s="194"/>
      <c r="S29" s="194"/>
      <c r="T29" s="143"/>
      <c r="U29" s="143"/>
      <c r="V29" s="143"/>
      <c r="W29" s="143"/>
      <c r="X29" s="143"/>
      <c r="Y29" s="143"/>
      <c r="Z29" s="143"/>
      <c r="AA29" s="143"/>
    </row>
    <row r="30" spans="5:27" ht="8.25" customHeight="1">
      <c r="E30" s="143"/>
      <c r="F30" s="143"/>
      <c r="G30" s="143"/>
      <c r="H30" s="143"/>
      <c r="I30" s="143"/>
      <c r="J30" s="143"/>
      <c r="K30" s="143"/>
      <c r="L30" s="143"/>
      <c r="M30" s="143"/>
      <c r="N30" s="194"/>
      <c r="O30" s="194"/>
      <c r="P30" s="194"/>
      <c r="Q30" s="194"/>
      <c r="R30" s="194"/>
      <c r="S30" s="194"/>
      <c r="T30" s="143"/>
      <c r="U30" s="143"/>
      <c r="V30" s="143"/>
      <c r="W30" s="143"/>
      <c r="X30" s="143"/>
      <c r="Y30" s="143"/>
      <c r="Z30" s="143"/>
      <c r="AA30" s="143"/>
    </row>
    <row r="33" spans="2:65" ht="8.25" customHeight="1" thickBot="1">
      <c r="B33" s="45"/>
      <c r="C33" s="45"/>
      <c r="D33" s="45"/>
      <c r="E33" s="57"/>
      <c r="F33" s="57"/>
      <c r="G33" s="57"/>
      <c r="H33" s="57"/>
      <c r="I33" s="57"/>
      <c r="J33" s="57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D33" s="45"/>
      <c r="AH33" s="57"/>
      <c r="AI33" s="57"/>
      <c r="AJ33" s="57"/>
      <c r="AK33" s="57"/>
      <c r="AL33" s="57"/>
      <c r="AM33" s="57"/>
      <c r="AN33" s="57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45"/>
      <c r="BM33" s="59"/>
    </row>
    <row r="34" spans="2:65" ht="8.25" customHeight="1">
      <c r="B34" s="45"/>
      <c r="C34" s="45"/>
      <c r="D34" s="45"/>
      <c r="E34" s="152"/>
      <c r="F34" s="136"/>
      <c r="G34" s="136"/>
      <c r="H34" s="136"/>
      <c r="I34" s="136"/>
      <c r="J34" s="136"/>
      <c r="K34" s="57"/>
      <c r="L34" s="57"/>
      <c r="M34" s="57"/>
      <c r="N34" s="57"/>
      <c r="O34" s="57"/>
      <c r="P34" s="57"/>
      <c r="Q34" s="57"/>
      <c r="R34" s="57"/>
      <c r="S34" s="57"/>
      <c r="T34" s="45"/>
      <c r="U34" s="153"/>
      <c r="V34" s="57"/>
      <c r="W34" s="57"/>
      <c r="X34" s="57"/>
      <c r="Y34" s="57"/>
      <c r="Z34" s="57"/>
      <c r="AD34" s="45"/>
      <c r="AF34" s="45"/>
      <c r="AG34" s="45"/>
      <c r="AH34" s="57"/>
      <c r="AI34" s="152"/>
      <c r="AJ34" s="136"/>
      <c r="AK34" s="136"/>
      <c r="AL34" s="136"/>
      <c r="AM34" s="136"/>
      <c r="AN34" s="136"/>
      <c r="AO34" s="57"/>
      <c r="AP34" s="57"/>
      <c r="AQ34" s="57"/>
      <c r="AR34" s="57"/>
      <c r="AS34" s="57"/>
      <c r="AT34" s="57"/>
      <c r="AU34" s="57"/>
      <c r="AV34" s="57"/>
      <c r="AW34" s="57"/>
      <c r="AX34" s="45"/>
      <c r="BC34" s="154"/>
      <c r="BD34" s="57"/>
      <c r="BE34" s="57"/>
      <c r="BF34" s="57"/>
      <c r="BG34" s="57"/>
      <c r="BH34" s="57"/>
      <c r="BK34" s="45"/>
      <c r="BL34" s="45"/>
      <c r="BM34" s="59"/>
    </row>
    <row r="35" spans="2:65" ht="8.25" customHeight="1">
      <c r="B35" s="45"/>
      <c r="C35" s="45"/>
      <c r="D35" s="45"/>
      <c r="E35" s="155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45"/>
      <c r="U35" s="154"/>
      <c r="V35" s="57"/>
      <c r="W35" s="57"/>
      <c r="X35" s="57"/>
      <c r="Y35" s="57"/>
      <c r="Z35" s="57"/>
      <c r="AD35" s="45"/>
      <c r="AF35" s="45"/>
      <c r="AG35" s="45"/>
      <c r="AH35" s="57"/>
      <c r="AI35" s="155"/>
      <c r="AJ35" s="57"/>
      <c r="AK35" s="57"/>
      <c r="AL35" s="57"/>
      <c r="AM35" s="57"/>
      <c r="AX35" s="45"/>
      <c r="BC35" s="154"/>
      <c r="BD35" s="57"/>
      <c r="BE35" s="57"/>
      <c r="BF35" s="57"/>
      <c r="BG35" s="57"/>
      <c r="BH35" s="57"/>
      <c r="BK35" s="45"/>
      <c r="BL35" s="45"/>
      <c r="BM35" s="59"/>
    </row>
    <row r="36" spans="2:65" ht="8.25" customHeight="1">
      <c r="B36" s="45"/>
      <c r="C36" s="45"/>
      <c r="D36" s="45"/>
      <c r="E36" s="155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45"/>
      <c r="U36" s="154"/>
      <c r="V36" s="57"/>
      <c r="W36" s="57"/>
      <c r="X36" s="57"/>
      <c r="Y36" s="57"/>
      <c r="Z36" s="57"/>
      <c r="AD36" s="45"/>
      <c r="AE36" s="45"/>
      <c r="AF36" s="45"/>
      <c r="AG36" s="45"/>
      <c r="AH36" s="57"/>
      <c r="AI36" s="155"/>
      <c r="AJ36" s="57"/>
      <c r="AK36" s="57"/>
      <c r="AL36" s="57"/>
      <c r="AM36" s="57"/>
      <c r="BC36" s="154"/>
      <c r="BD36" s="57"/>
      <c r="BE36" s="57"/>
      <c r="BF36" s="57"/>
      <c r="BG36" s="57"/>
      <c r="BH36" s="57"/>
      <c r="BK36" s="45"/>
      <c r="BL36" s="45"/>
      <c r="BM36" s="59"/>
    </row>
    <row r="37" spans="2:65" ht="8.25" customHeight="1">
      <c r="B37" s="45"/>
      <c r="C37" s="45"/>
      <c r="D37" s="45"/>
      <c r="E37" s="155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45"/>
      <c r="U37" s="154"/>
      <c r="V37" s="57"/>
      <c r="W37" s="57"/>
      <c r="X37" s="57"/>
      <c r="Y37" s="57"/>
      <c r="Z37" s="57"/>
      <c r="AD37" s="45"/>
      <c r="AE37" s="45"/>
      <c r="AF37" s="45"/>
      <c r="AG37" s="45"/>
      <c r="AH37" s="57"/>
      <c r="AI37" s="155"/>
      <c r="AJ37" s="57"/>
      <c r="AK37" s="57"/>
      <c r="AL37" s="57"/>
      <c r="AM37" s="57"/>
      <c r="BC37" s="154"/>
      <c r="BD37" s="57"/>
      <c r="BE37" s="57"/>
      <c r="BF37" s="57"/>
      <c r="BG37" s="57"/>
      <c r="BH37" s="57"/>
      <c r="BK37" s="45"/>
      <c r="BL37" s="45"/>
      <c r="BM37" s="45"/>
    </row>
    <row r="38" spans="4:65" ht="8.25" customHeight="1">
      <c r="D38" s="45"/>
      <c r="E38" s="155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45"/>
      <c r="U38" s="154"/>
      <c r="V38" s="57"/>
      <c r="W38" s="57"/>
      <c r="X38" s="57"/>
      <c r="Y38" s="57"/>
      <c r="Z38" s="57"/>
      <c r="AD38" s="45"/>
      <c r="AE38" s="45"/>
      <c r="AH38" s="57"/>
      <c r="AI38" s="155"/>
      <c r="AJ38" s="57"/>
      <c r="AK38" s="57"/>
      <c r="AL38" s="57"/>
      <c r="AM38" s="57"/>
      <c r="AN38" s="57"/>
      <c r="AO38" s="57"/>
      <c r="AP38" s="57"/>
      <c r="BC38" s="154"/>
      <c r="BD38" s="57"/>
      <c r="BE38" s="57"/>
      <c r="BF38" s="57"/>
      <c r="BG38" s="57"/>
      <c r="BH38" s="57"/>
      <c r="BK38" s="45"/>
      <c r="BL38" s="45"/>
      <c r="BM38" s="45"/>
    </row>
    <row r="39" spans="2:65" ht="8.25" customHeight="1">
      <c r="B39" s="212" t="s">
        <v>7</v>
      </c>
      <c r="C39" s="212"/>
      <c r="D39" s="45"/>
      <c r="E39" s="155"/>
      <c r="F39" s="57"/>
      <c r="G39" s="57"/>
      <c r="H39" s="57"/>
      <c r="I39" s="57"/>
      <c r="J39" s="57"/>
      <c r="U39" s="156"/>
      <c r="V39" s="57"/>
      <c r="W39" s="57"/>
      <c r="X39" s="57"/>
      <c r="Y39" s="57"/>
      <c r="Z39" s="57"/>
      <c r="AD39" s="45"/>
      <c r="AE39" s="45"/>
      <c r="AF39" s="212" t="s">
        <v>7</v>
      </c>
      <c r="AG39" s="212"/>
      <c r="AH39" s="57"/>
      <c r="AI39" s="155"/>
      <c r="AJ39" s="57"/>
      <c r="AK39" s="57"/>
      <c r="AL39" s="57"/>
      <c r="BC39" s="154"/>
      <c r="BD39" s="57"/>
      <c r="BE39" s="57"/>
      <c r="BF39" s="57"/>
      <c r="BG39" s="57"/>
      <c r="BH39" s="57"/>
      <c r="BK39" s="45"/>
      <c r="BL39" s="45"/>
      <c r="BM39" s="59"/>
    </row>
    <row r="40" spans="2:65" ht="8.25" customHeight="1">
      <c r="B40" s="212"/>
      <c r="C40" s="212"/>
      <c r="D40" s="59"/>
      <c r="E40" s="155"/>
      <c r="F40" s="57"/>
      <c r="G40" s="57"/>
      <c r="H40" s="57"/>
      <c r="I40" s="213" t="s">
        <v>12</v>
      </c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U40" s="156"/>
      <c r="V40" s="57"/>
      <c r="W40" s="57"/>
      <c r="X40" s="57"/>
      <c r="Y40" s="57"/>
      <c r="Z40" s="59">
        <f>L49</f>
        <v>10</v>
      </c>
      <c r="AD40" s="59"/>
      <c r="AE40" s="45"/>
      <c r="AF40" s="212"/>
      <c r="AG40" s="212"/>
      <c r="AH40" s="57"/>
      <c r="AI40" s="155"/>
      <c r="AJ40" s="57"/>
      <c r="AK40" s="57"/>
      <c r="AL40" s="213" t="s">
        <v>11</v>
      </c>
      <c r="AM40" s="213"/>
      <c r="AN40" s="213"/>
      <c r="AO40" s="213"/>
      <c r="AP40" s="213"/>
      <c r="AQ40" s="213"/>
      <c r="AR40" s="213"/>
      <c r="AS40" s="213"/>
      <c r="AT40" s="213"/>
      <c r="AU40" s="213"/>
      <c r="BC40" s="155"/>
      <c r="BD40" s="57"/>
      <c r="BE40" s="57"/>
      <c r="BF40" s="57"/>
      <c r="BG40" s="57"/>
      <c r="BH40" s="59">
        <f>AP49</f>
        <v>0</v>
      </c>
      <c r="BK40" s="59"/>
      <c r="BL40" s="59"/>
      <c r="BM40" s="59"/>
    </row>
    <row r="41" spans="4:65" ht="8.25" customHeight="1">
      <c r="D41" s="59"/>
      <c r="E41" s="155"/>
      <c r="F41" s="57"/>
      <c r="G41" s="57"/>
      <c r="H41" s="57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U41" s="156"/>
      <c r="V41" s="57"/>
      <c r="W41" s="57"/>
      <c r="X41" s="57"/>
      <c r="Y41" s="57"/>
      <c r="Z41" s="59"/>
      <c r="AD41" s="59"/>
      <c r="AE41" s="45"/>
      <c r="AF41" s="59"/>
      <c r="AG41" s="59"/>
      <c r="AH41" s="57"/>
      <c r="AI41" s="155"/>
      <c r="AJ41" s="57"/>
      <c r="AK41" s="57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BC41" s="155"/>
      <c r="BD41" s="57"/>
      <c r="BE41" s="57"/>
      <c r="BF41" s="57"/>
      <c r="BG41" s="57"/>
      <c r="BH41" s="59"/>
      <c r="BK41" s="59"/>
      <c r="BL41" s="59"/>
      <c r="BM41" s="59"/>
    </row>
    <row r="42" spans="2:65" ht="8.25" customHeight="1">
      <c r="B42" s="45"/>
      <c r="C42" s="45"/>
      <c r="D42" s="45"/>
      <c r="E42" s="155"/>
      <c r="F42" s="57"/>
      <c r="G42" s="57"/>
      <c r="H42" s="57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45"/>
      <c r="U42" s="154"/>
      <c r="V42" s="57"/>
      <c r="W42" s="57"/>
      <c r="X42" s="57"/>
      <c r="Y42" s="57"/>
      <c r="Z42" s="57"/>
      <c r="AD42" s="45"/>
      <c r="AE42" s="45"/>
      <c r="AF42" s="45"/>
      <c r="AG42" s="45"/>
      <c r="AH42" s="57"/>
      <c r="AI42" s="155"/>
      <c r="AJ42" s="57"/>
      <c r="AK42" s="57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X42" s="45"/>
      <c r="BC42" s="154"/>
      <c r="BD42" s="57"/>
      <c r="BE42" s="57"/>
      <c r="BF42" s="57"/>
      <c r="BG42" s="57"/>
      <c r="BH42" s="57"/>
      <c r="BK42" s="45"/>
      <c r="BL42" s="45"/>
      <c r="BM42" s="59"/>
    </row>
    <row r="43" spans="2:65" ht="8.25" customHeight="1">
      <c r="B43" s="45"/>
      <c r="C43" s="45"/>
      <c r="D43" s="45"/>
      <c r="E43" s="155"/>
      <c r="F43" s="57"/>
      <c r="G43" s="57"/>
      <c r="S43" s="57"/>
      <c r="T43" s="45"/>
      <c r="U43" s="154"/>
      <c r="V43" s="57"/>
      <c r="W43" s="57"/>
      <c r="X43" s="57"/>
      <c r="Y43" s="57"/>
      <c r="Z43" s="57"/>
      <c r="AD43" s="45"/>
      <c r="AE43" s="59"/>
      <c r="AF43" s="45"/>
      <c r="AG43" s="45"/>
      <c r="AH43" s="57"/>
      <c r="AI43" s="155"/>
      <c r="AJ43" s="57"/>
      <c r="AK43" s="57"/>
      <c r="AL43" s="57"/>
      <c r="AX43" s="45"/>
      <c r="BC43" s="154"/>
      <c r="BD43" s="57"/>
      <c r="BE43" s="57"/>
      <c r="BF43" s="57"/>
      <c r="BG43" s="57"/>
      <c r="BH43" s="57"/>
      <c r="BK43" s="45"/>
      <c r="BL43" s="45"/>
      <c r="BM43" s="45"/>
    </row>
    <row r="44" spans="2:65" ht="8.25" customHeight="1">
      <c r="B44" s="45"/>
      <c r="C44" s="59"/>
      <c r="D44" s="59"/>
      <c r="E44" s="155"/>
      <c r="F44" s="57"/>
      <c r="G44" s="57"/>
      <c r="S44" s="57"/>
      <c r="T44" s="45"/>
      <c r="U44" s="157"/>
      <c r="V44" s="57"/>
      <c r="W44" s="57"/>
      <c r="X44" s="57"/>
      <c r="Y44" s="57"/>
      <c r="Z44" s="57"/>
      <c r="AD44" s="59"/>
      <c r="AE44" s="59"/>
      <c r="AF44" s="45"/>
      <c r="AG44" s="59"/>
      <c r="AH44" s="57"/>
      <c r="AI44" s="155"/>
      <c r="AJ44" s="57"/>
      <c r="AK44" s="57"/>
      <c r="AL44" s="57"/>
      <c r="AX44" s="45"/>
      <c r="BC44" s="157"/>
      <c r="BD44" s="57"/>
      <c r="BE44" s="57"/>
      <c r="BF44" s="57"/>
      <c r="BG44" s="57"/>
      <c r="BH44" s="57"/>
      <c r="BK44" s="59"/>
      <c r="BL44" s="59"/>
      <c r="BM44" s="45"/>
    </row>
    <row r="45" spans="2:65" ht="8.25" customHeight="1">
      <c r="B45" s="45"/>
      <c r="C45" s="59"/>
      <c r="D45" s="59"/>
      <c r="E45" s="155"/>
      <c r="F45" s="57"/>
      <c r="G45" s="57"/>
      <c r="S45" s="57"/>
      <c r="T45" s="45"/>
      <c r="U45" s="157"/>
      <c r="V45" s="57"/>
      <c r="W45" s="57"/>
      <c r="X45" s="57"/>
      <c r="Y45" s="57"/>
      <c r="Z45" s="57"/>
      <c r="AD45" s="59"/>
      <c r="AE45" s="45"/>
      <c r="AF45" s="45"/>
      <c r="AG45" s="59"/>
      <c r="AH45" s="57"/>
      <c r="AI45" s="155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45"/>
      <c r="BC45" s="157"/>
      <c r="BD45" s="57"/>
      <c r="BE45" s="57"/>
      <c r="BF45" s="57"/>
      <c r="BG45" s="57"/>
      <c r="BH45" s="57"/>
      <c r="BK45" s="59"/>
      <c r="BL45" s="59"/>
      <c r="BM45" s="59"/>
    </row>
    <row r="46" spans="2:65" ht="8.25" customHeight="1">
      <c r="B46" s="45"/>
      <c r="C46" s="45"/>
      <c r="D46" s="45"/>
      <c r="E46" s="155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45"/>
      <c r="U46" s="154"/>
      <c r="V46" s="57"/>
      <c r="W46" s="57"/>
      <c r="X46" s="57"/>
      <c r="Y46" s="57"/>
      <c r="Z46" s="57"/>
      <c r="AD46" s="45"/>
      <c r="AE46" s="45"/>
      <c r="AF46" s="45"/>
      <c r="AG46" s="45"/>
      <c r="AH46" s="57"/>
      <c r="AI46" s="155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45"/>
      <c r="BC46" s="154"/>
      <c r="BD46" s="57"/>
      <c r="BE46" s="57"/>
      <c r="BF46" s="57"/>
      <c r="BG46" s="57"/>
      <c r="BH46" s="57"/>
      <c r="BK46" s="45"/>
      <c r="BL46" s="45"/>
      <c r="BM46" s="59"/>
    </row>
    <row r="47" spans="2:65" ht="8.25" customHeight="1" thickBot="1">
      <c r="B47" s="45"/>
      <c r="C47" s="45"/>
      <c r="D47" s="45"/>
      <c r="E47" s="158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86"/>
      <c r="U47" s="154"/>
      <c r="V47" s="57"/>
      <c r="W47" s="57"/>
      <c r="X47" s="57"/>
      <c r="Y47" s="57"/>
      <c r="Z47" s="57"/>
      <c r="AD47" s="45"/>
      <c r="AE47" s="59"/>
      <c r="AF47" s="45"/>
      <c r="AG47" s="45"/>
      <c r="AH47" s="57"/>
      <c r="AI47" s="158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54"/>
      <c r="BD47" s="57"/>
      <c r="BE47" s="57"/>
      <c r="BF47" s="57"/>
      <c r="BG47" s="57"/>
      <c r="BH47" s="57"/>
      <c r="BK47" s="45"/>
      <c r="BL47" s="45"/>
      <c r="BM47" s="59"/>
    </row>
    <row r="48" spans="2:65" ht="8.25" customHeight="1">
      <c r="B48" s="45"/>
      <c r="C48" s="45"/>
      <c r="D48" s="45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D48" s="45"/>
      <c r="AE48" s="59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45"/>
      <c r="BF48" s="45"/>
      <c r="BG48" s="45"/>
      <c r="BH48" s="45"/>
      <c r="BI48" s="45"/>
      <c r="BM48" s="59"/>
    </row>
    <row r="49" spans="3:61" ht="8.25" customHeight="1">
      <c r="C49" s="45"/>
      <c r="D49" s="57"/>
      <c r="E49" s="57"/>
      <c r="F49" s="57"/>
      <c r="G49" s="57"/>
      <c r="H49" s="57"/>
      <c r="K49" s="59"/>
      <c r="L49" s="59">
        <v>10</v>
      </c>
      <c r="M49" s="194" t="s">
        <v>8</v>
      </c>
      <c r="N49" s="194"/>
      <c r="O49" s="59"/>
      <c r="P49" s="59"/>
      <c r="Q49" s="59"/>
      <c r="R49" s="57"/>
      <c r="S49" s="57"/>
      <c r="T49" s="57"/>
      <c r="U49" s="57"/>
      <c r="V49" s="57"/>
      <c r="W49" s="57"/>
      <c r="X49" s="57"/>
      <c r="Y49" s="57"/>
      <c r="Z49" s="57"/>
      <c r="AA49" s="45"/>
      <c r="AB49" s="45"/>
      <c r="AC49" s="45"/>
      <c r="AD49" s="45"/>
      <c r="AE49" s="45"/>
      <c r="AH49" s="57"/>
      <c r="AI49" s="57"/>
      <c r="AJ49" s="57"/>
      <c r="AK49" s="57"/>
      <c r="AL49" s="57"/>
      <c r="AO49" s="59"/>
      <c r="AP49" s="59"/>
      <c r="AQ49" s="194" t="s">
        <v>8</v>
      </c>
      <c r="AR49" s="194"/>
      <c r="AS49" s="59"/>
      <c r="AT49" s="59"/>
      <c r="AU49" s="59"/>
      <c r="AV49" s="57"/>
      <c r="AW49" s="57"/>
      <c r="AX49" s="57"/>
      <c r="AY49" s="57"/>
      <c r="AZ49" s="57"/>
      <c r="BA49" s="57"/>
      <c r="BB49" s="57"/>
      <c r="BC49" s="57"/>
      <c r="BD49" s="57"/>
      <c r="BE49" s="45"/>
      <c r="BF49" s="45"/>
      <c r="BG49" s="45"/>
      <c r="BH49" s="45"/>
      <c r="BI49" s="45"/>
    </row>
    <row r="50" spans="3:61" ht="8.25" customHeight="1">
      <c r="C50" s="45"/>
      <c r="D50" s="57"/>
      <c r="E50" s="57"/>
      <c r="F50" s="57"/>
      <c r="G50" s="57"/>
      <c r="H50" s="57"/>
      <c r="K50" s="59"/>
      <c r="L50" s="59"/>
      <c r="M50" s="194"/>
      <c r="N50" s="194"/>
      <c r="O50" s="59"/>
      <c r="P50" s="59"/>
      <c r="Q50" s="59"/>
      <c r="R50" s="57"/>
      <c r="S50" s="57"/>
      <c r="T50" s="57"/>
      <c r="U50" s="57"/>
      <c r="V50" s="57"/>
      <c r="W50" s="57"/>
      <c r="X50" s="57"/>
      <c r="Y50" s="57"/>
      <c r="Z50" s="57"/>
      <c r="AA50" s="45"/>
      <c r="AB50" s="45"/>
      <c r="AC50" s="45"/>
      <c r="AD50" s="45"/>
      <c r="AE50" s="45"/>
      <c r="AH50" s="57"/>
      <c r="AI50" s="57"/>
      <c r="AJ50" s="57"/>
      <c r="AK50" s="57"/>
      <c r="AL50" s="57"/>
      <c r="AO50" s="59"/>
      <c r="AP50" s="59"/>
      <c r="AQ50" s="194"/>
      <c r="AR50" s="194"/>
      <c r="AS50" s="59"/>
      <c r="AT50" s="59"/>
      <c r="AU50" s="59"/>
      <c r="AV50" s="57"/>
      <c r="AW50" s="57"/>
      <c r="AX50" s="57"/>
      <c r="AY50" s="57"/>
      <c r="AZ50" s="57"/>
      <c r="BA50" s="57"/>
      <c r="BB50" s="57"/>
      <c r="BC50" s="57"/>
      <c r="BD50" s="57"/>
      <c r="BE50" s="45"/>
      <c r="BF50" s="45"/>
      <c r="BG50" s="45"/>
      <c r="BH50" s="45"/>
      <c r="BI50" s="45"/>
    </row>
    <row r="51" spans="3:31" ht="8.25" customHeight="1">
      <c r="C51" s="45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45"/>
      <c r="AB51" s="45"/>
      <c r="AC51" s="45"/>
      <c r="AD51" s="45"/>
      <c r="AE51" s="45"/>
    </row>
    <row r="52" ht="8.25" customHeight="1">
      <c r="AE52" s="45"/>
    </row>
    <row r="53" ht="8.25" customHeight="1">
      <c r="AE53" s="45"/>
    </row>
    <row r="54" ht="8.25" customHeight="1">
      <c r="AE54" s="45"/>
    </row>
  </sheetData>
  <sheetProtection/>
  <mergeCells count="21">
    <mergeCell ref="BG10:BN13"/>
    <mergeCell ref="BE10:BF13"/>
    <mergeCell ref="B17:C18"/>
    <mergeCell ref="AL22:BD25"/>
    <mergeCell ref="BG22:BN25"/>
    <mergeCell ref="BG16:BN19"/>
    <mergeCell ref="BE16:BF19"/>
    <mergeCell ref="BE22:BF25"/>
    <mergeCell ref="A1:AE5"/>
    <mergeCell ref="N7:S8"/>
    <mergeCell ref="AL10:BD13"/>
    <mergeCell ref="N29:S30"/>
    <mergeCell ref="AL16:BD19"/>
    <mergeCell ref="AC17:AI18"/>
    <mergeCell ref="F17:O19"/>
    <mergeCell ref="AQ49:AR50"/>
    <mergeCell ref="AF39:AG40"/>
    <mergeCell ref="M49:N50"/>
    <mergeCell ref="B39:C40"/>
    <mergeCell ref="AL40:AU42"/>
    <mergeCell ref="I40:S42"/>
  </mergeCells>
  <printOptions/>
  <pageMargins left="0.787401575" right="0.787401575" top="0.984251969" bottom="0.984251969" header="0.4921259845" footer="0.4921259845"/>
  <pageSetup horizontalDpi="600" verticalDpi="6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04"/>
  <dimension ref="A1:BZ65"/>
  <sheetViews>
    <sheetView showGridLines="0" zoomScalePageLayoutView="0" workbookViewId="0" topLeftCell="A1">
      <selection activeCell="AE18" sqref="AE18:AK19"/>
    </sheetView>
  </sheetViews>
  <sheetFormatPr defaultColWidth="1.7109375" defaultRowHeight="8.25" customHeight="1"/>
  <cols>
    <col min="1" max="16384" width="1.7109375" style="42" customWidth="1"/>
  </cols>
  <sheetData>
    <row r="1" spans="1:47" ht="8.25" customHeight="1">
      <c r="A1" s="185" t="s">
        <v>13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7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4"/>
      <c r="AQ1" s="44"/>
      <c r="AR1" s="44"/>
      <c r="AS1" s="44"/>
      <c r="AT1" s="44"/>
      <c r="AU1" s="45"/>
    </row>
    <row r="2" spans="1:47" ht="8.25" customHeight="1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90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4"/>
      <c r="AQ2" s="44"/>
      <c r="AR2" s="44"/>
      <c r="AS2" s="44"/>
      <c r="AT2" s="44"/>
      <c r="AU2" s="45"/>
    </row>
    <row r="3" spans="1:47" ht="8.25" customHeight="1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90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4"/>
      <c r="AQ3" s="44"/>
      <c r="AR3" s="44"/>
      <c r="AS3" s="44"/>
      <c r="AT3" s="44"/>
      <c r="AU3" s="45"/>
    </row>
    <row r="4" spans="1:47" ht="8.25" customHeight="1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5"/>
    </row>
    <row r="5" spans="1:47" ht="8.25" customHeight="1" thickBot="1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3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5"/>
    </row>
    <row r="6" spans="1:47" ht="8.25" customHeight="1">
      <c r="A6" s="45"/>
      <c r="B6" s="45"/>
      <c r="C6" s="44"/>
      <c r="D6" s="44"/>
      <c r="E6" s="44"/>
      <c r="F6" s="44"/>
      <c r="G6" s="44"/>
      <c r="H6" s="44"/>
      <c r="I6" s="4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44"/>
      <c r="AB6" s="44"/>
      <c r="AC6" s="44"/>
      <c r="AD6" s="44"/>
      <c r="AE6" s="44"/>
      <c r="AF6" s="44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</row>
    <row r="7" spans="1:47" ht="8.25" customHeight="1">
      <c r="A7" s="45"/>
      <c r="B7" s="45"/>
      <c r="C7" s="44"/>
      <c r="D7" s="44"/>
      <c r="E7" s="44"/>
      <c r="F7" s="44"/>
      <c r="G7" s="44"/>
      <c r="H7" s="44"/>
      <c r="I7" s="4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44"/>
      <c r="AB7" s="44"/>
      <c r="AC7" s="44"/>
      <c r="AD7" s="44"/>
      <c r="AE7" s="44"/>
      <c r="AF7" s="44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</row>
    <row r="8" spans="1:47" ht="8.25" customHeight="1">
      <c r="A8" s="45"/>
      <c r="B8" s="45"/>
      <c r="C8" s="44"/>
      <c r="D8" s="44"/>
      <c r="E8" s="44"/>
      <c r="F8" s="44"/>
      <c r="G8" s="44"/>
      <c r="H8" s="44"/>
      <c r="I8" s="4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44"/>
      <c r="AB8" s="44"/>
      <c r="AC8" s="44"/>
      <c r="AD8" s="44"/>
      <c r="AE8" s="44"/>
      <c r="AF8" s="44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</row>
    <row r="9" spans="1:47" ht="8.25" customHeight="1" thickBot="1">
      <c r="A9" s="45"/>
      <c r="B9" s="45"/>
      <c r="C9" s="44"/>
      <c r="D9" s="44"/>
      <c r="E9" s="44"/>
      <c r="F9" s="44"/>
      <c r="G9" s="44"/>
      <c r="H9" s="44"/>
      <c r="I9" s="44"/>
      <c r="J9" s="84"/>
      <c r="K9" s="84"/>
      <c r="L9" s="57"/>
      <c r="N9" s="194" t="s">
        <v>14</v>
      </c>
      <c r="O9" s="194"/>
      <c r="P9" s="194"/>
      <c r="Q9" s="57"/>
      <c r="R9" s="57"/>
      <c r="S9" s="84"/>
      <c r="T9" s="195">
        <v>8</v>
      </c>
      <c r="U9" s="195"/>
      <c r="V9" s="195"/>
      <c r="W9" s="195"/>
      <c r="X9" s="195"/>
      <c r="Y9" s="195"/>
      <c r="Z9" s="84"/>
      <c r="AA9" s="44"/>
      <c r="AB9" s="44"/>
      <c r="AC9" s="44"/>
      <c r="AD9" s="44"/>
      <c r="AE9" s="44"/>
      <c r="AF9" s="44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</row>
    <row r="10" spans="1:78" ht="8.2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57"/>
      <c r="N10" s="194"/>
      <c r="O10" s="194"/>
      <c r="P10" s="194"/>
      <c r="Q10" s="57"/>
      <c r="R10" s="57"/>
      <c r="S10" s="45"/>
      <c r="T10" s="195"/>
      <c r="U10" s="195"/>
      <c r="V10" s="195"/>
      <c r="W10" s="195"/>
      <c r="X10" s="195"/>
      <c r="Y10" s="19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X10" s="196" t="s">
        <v>17</v>
      </c>
      <c r="AY10" s="197"/>
      <c r="AZ10" s="197"/>
      <c r="BA10" s="197"/>
      <c r="BB10" s="197"/>
      <c r="BC10" s="197" t="s">
        <v>15</v>
      </c>
      <c r="BD10" s="197"/>
      <c r="BE10" s="197"/>
      <c r="BF10" s="197"/>
      <c r="BG10" s="197"/>
      <c r="BH10" s="197"/>
      <c r="BI10" s="197" t="s">
        <v>16</v>
      </c>
      <c r="BJ10" s="197"/>
      <c r="BK10" s="197"/>
      <c r="BL10" s="197"/>
      <c r="BM10" s="197"/>
      <c r="BN10" s="197"/>
      <c r="BO10" s="197" t="s">
        <v>25</v>
      </c>
      <c r="BP10" s="197"/>
      <c r="BQ10" s="67"/>
      <c r="BR10" s="67"/>
      <c r="BS10" s="206">
        <f>((M27+T9)/2)*AE18</f>
        <v>90</v>
      </c>
      <c r="BT10" s="206"/>
      <c r="BU10" s="206"/>
      <c r="BV10" s="206"/>
      <c r="BW10" s="206"/>
      <c r="BX10" s="206"/>
      <c r="BY10" s="206"/>
      <c r="BZ10" s="207"/>
    </row>
    <row r="11" spans="1:78" ht="8.25" customHeight="1" thickBot="1">
      <c r="A11" s="45"/>
      <c r="B11" s="45"/>
      <c r="C11" s="45"/>
      <c r="D11" s="45"/>
      <c r="E11" s="57"/>
      <c r="F11" s="57"/>
      <c r="G11" s="57"/>
      <c r="H11" s="57"/>
      <c r="I11" s="57"/>
      <c r="J11" s="57"/>
      <c r="K11" s="57"/>
      <c r="L11" s="141"/>
      <c r="M11" s="141"/>
      <c r="N11" s="141"/>
      <c r="O11" s="141"/>
      <c r="P11" s="141"/>
      <c r="Q11" s="141"/>
      <c r="R11" s="141"/>
      <c r="S11" s="57"/>
      <c r="T11" s="57"/>
      <c r="U11" s="57"/>
      <c r="V11" s="57"/>
      <c r="W11" s="57"/>
      <c r="X11" s="57"/>
      <c r="Y11" s="57"/>
      <c r="Z11" s="57"/>
      <c r="AA11" s="57"/>
      <c r="AB11" s="45"/>
      <c r="AC11" s="45"/>
      <c r="AD11" s="45"/>
      <c r="AE11" s="45"/>
      <c r="AF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X11" s="198"/>
      <c r="AY11" s="199"/>
      <c r="AZ11" s="199"/>
      <c r="BA11" s="199"/>
      <c r="BB11" s="199"/>
      <c r="BC11" s="201"/>
      <c r="BD11" s="201"/>
      <c r="BE11" s="201"/>
      <c r="BF11" s="201"/>
      <c r="BG11" s="201"/>
      <c r="BH11" s="201"/>
      <c r="BI11" s="199"/>
      <c r="BJ11" s="199"/>
      <c r="BK11" s="199"/>
      <c r="BL11" s="199"/>
      <c r="BM11" s="199"/>
      <c r="BN11" s="199"/>
      <c r="BO11" s="199"/>
      <c r="BP11" s="199"/>
      <c r="BQ11" s="72"/>
      <c r="BR11" s="72"/>
      <c r="BS11" s="208"/>
      <c r="BT11" s="208"/>
      <c r="BU11" s="208"/>
      <c r="BV11" s="208"/>
      <c r="BW11" s="208"/>
      <c r="BX11" s="208"/>
      <c r="BY11" s="208"/>
      <c r="BZ11" s="209"/>
    </row>
    <row r="12" spans="1:78" ht="8.25" customHeight="1">
      <c r="A12" s="45"/>
      <c r="B12" s="45"/>
      <c r="C12" s="45"/>
      <c r="D12" s="45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45"/>
      <c r="V12" s="45"/>
      <c r="W12" s="57"/>
      <c r="X12" s="57"/>
      <c r="Y12" s="57"/>
      <c r="Z12" s="57"/>
      <c r="AA12" s="57"/>
      <c r="AB12" s="45"/>
      <c r="AC12" s="45"/>
      <c r="AD12" s="45"/>
      <c r="AE12" s="45"/>
      <c r="AF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X12" s="198"/>
      <c r="AY12" s="199"/>
      <c r="AZ12" s="199"/>
      <c r="BA12" s="199"/>
      <c r="BB12" s="199"/>
      <c r="BC12" s="199">
        <v>2</v>
      </c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72"/>
      <c r="BR12" s="72"/>
      <c r="BS12" s="208"/>
      <c r="BT12" s="208"/>
      <c r="BU12" s="208"/>
      <c r="BV12" s="208"/>
      <c r="BW12" s="208"/>
      <c r="BX12" s="208"/>
      <c r="BY12" s="208"/>
      <c r="BZ12" s="209"/>
    </row>
    <row r="13" spans="1:78" ht="8.25" customHeight="1" thickBot="1">
      <c r="A13" s="45"/>
      <c r="B13" s="45"/>
      <c r="C13" s="45"/>
      <c r="D13" s="45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45"/>
      <c r="V13" s="45"/>
      <c r="W13" s="57"/>
      <c r="X13" s="57"/>
      <c r="Y13" s="57"/>
      <c r="Z13" s="57"/>
      <c r="AA13" s="57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X13" s="200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68"/>
      <c r="BR13" s="68"/>
      <c r="BS13" s="210"/>
      <c r="BT13" s="210"/>
      <c r="BU13" s="210"/>
      <c r="BV13" s="210"/>
      <c r="BW13" s="210"/>
      <c r="BX13" s="210"/>
      <c r="BY13" s="210"/>
      <c r="BZ13" s="211"/>
    </row>
    <row r="14" spans="1:47" ht="8.25" customHeight="1">
      <c r="A14" s="45"/>
      <c r="B14" s="45"/>
      <c r="C14" s="45"/>
      <c r="D14" s="45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45"/>
      <c r="V14" s="45"/>
      <c r="W14" s="57"/>
      <c r="X14" s="57"/>
      <c r="Y14" s="57"/>
      <c r="Z14" s="57"/>
      <c r="AA14" s="57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</row>
    <row r="15" spans="1:47" ht="8.25" customHeight="1" thickBot="1">
      <c r="A15" s="45"/>
      <c r="B15" s="45"/>
      <c r="C15" s="45"/>
      <c r="D15" s="45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45"/>
      <c r="V15" s="45"/>
      <c r="W15" s="57"/>
      <c r="X15" s="57"/>
      <c r="Y15" s="57"/>
      <c r="Z15" s="57"/>
      <c r="AA15" s="57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</row>
    <row r="16" spans="1:78" ht="8.25" customHeight="1">
      <c r="A16" s="45"/>
      <c r="B16" s="45"/>
      <c r="C16" s="45"/>
      <c r="D16" s="45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45"/>
      <c r="V16" s="45"/>
      <c r="W16" s="57"/>
      <c r="X16" s="57"/>
      <c r="Y16" s="57"/>
      <c r="Z16" s="57"/>
      <c r="AA16" s="57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X16" s="196" t="s">
        <v>18</v>
      </c>
      <c r="AY16" s="197"/>
      <c r="AZ16" s="197"/>
      <c r="BA16" s="197"/>
      <c r="BB16" s="197"/>
      <c r="BC16" s="223" t="s">
        <v>19</v>
      </c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 t="s">
        <v>25</v>
      </c>
      <c r="BP16" s="197"/>
      <c r="BQ16" s="51"/>
      <c r="BR16" s="51"/>
      <c r="BS16" s="206">
        <f>(BS10*2)/(M27+T9)</f>
        <v>10</v>
      </c>
      <c r="BT16" s="206"/>
      <c r="BU16" s="206"/>
      <c r="BV16" s="206"/>
      <c r="BW16" s="206"/>
      <c r="BX16" s="206"/>
      <c r="BY16" s="206"/>
      <c r="BZ16" s="207"/>
    </row>
    <row r="17" spans="1:78" ht="8.25" customHeight="1" thickBot="1">
      <c r="A17" s="45"/>
      <c r="B17" s="45"/>
      <c r="C17" s="45"/>
      <c r="D17" s="45"/>
      <c r="E17" s="57"/>
      <c r="F17" s="57"/>
      <c r="G17" s="57"/>
      <c r="H17" s="57"/>
      <c r="I17" s="57"/>
      <c r="J17" s="57"/>
      <c r="K17" s="57"/>
      <c r="W17" s="57"/>
      <c r="X17" s="57"/>
      <c r="Y17" s="57"/>
      <c r="Z17" s="57"/>
      <c r="AA17" s="57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59"/>
      <c r="AP17" s="59"/>
      <c r="AQ17" s="59"/>
      <c r="AR17" s="59"/>
      <c r="AS17" s="59"/>
      <c r="AT17" s="59"/>
      <c r="AU17" s="59"/>
      <c r="AX17" s="198"/>
      <c r="AY17" s="199"/>
      <c r="AZ17" s="199"/>
      <c r="BA17" s="199"/>
      <c r="BB17" s="199"/>
      <c r="BC17" s="201"/>
      <c r="BD17" s="201"/>
      <c r="BE17" s="201"/>
      <c r="BF17" s="201"/>
      <c r="BG17" s="201"/>
      <c r="BH17" s="201"/>
      <c r="BI17" s="199"/>
      <c r="BJ17" s="199"/>
      <c r="BK17" s="199"/>
      <c r="BL17" s="199"/>
      <c r="BM17" s="199"/>
      <c r="BN17" s="199"/>
      <c r="BO17" s="199"/>
      <c r="BP17" s="199"/>
      <c r="BQ17" s="53"/>
      <c r="BR17" s="50"/>
      <c r="BS17" s="208"/>
      <c r="BT17" s="208"/>
      <c r="BU17" s="208"/>
      <c r="BV17" s="208"/>
      <c r="BW17" s="208"/>
      <c r="BX17" s="208"/>
      <c r="BY17" s="208"/>
      <c r="BZ17" s="209"/>
    </row>
    <row r="18" spans="1:78" ht="8.25" customHeight="1">
      <c r="A18" s="45"/>
      <c r="B18" s="45"/>
      <c r="C18" s="45"/>
      <c r="D18" s="45"/>
      <c r="E18" s="57"/>
      <c r="F18" s="57"/>
      <c r="G18" s="57"/>
      <c r="H18" s="57"/>
      <c r="I18" s="57"/>
      <c r="J18" s="57"/>
      <c r="K18" s="57"/>
      <c r="W18" s="57"/>
      <c r="X18" s="57"/>
      <c r="Y18" s="57"/>
      <c r="Z18" s="57"/>
      <c r="AA18" s="59">
        <f>M27</f>
        <v>10</v>
      </c>
      <c r="AB18" s="212" t="s">
        <v>7</v>
      </c>
      <c r="AC18" s="212"/>
      <c r="AD18" s="59"/>
      <c r="AE18" s="473">
        <v>10</v>
      </c>
      <c r="AF18" s="473"/>
      <c r="AG18" s="473"/>
      <c r="AH18" s="473"/>
      <c r="AI18" s="473"/>
      <c r="AJ18" s="473"/>
      <c r="AK18" s="473"/>
      <c r="AL18" s="45"/>
      <c r="AM18" s="45"/>
      <c r="AN18" s="45"/>
      <c r="AO18" s="59"/>
      <c r="AP18" s="59"/>
      <c r="AQ18" s="59"/>
      <c r="AR18" s="59"/>
      <c r="AS18" s="59"/>
      <c r="AT18" s="59"/>
      <c r="AU18" s="59"/>
      <c r="AX18" s="198"/>
      <c r="AY18" s="199"/>
      <c r="AZ18" s="199"/>
      <c r="BA18" s="199"/>
      <c r="BB18" s="199"/>
      <c r="BC18" s="199" t="s">
        <v>20</v>
      </c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53"/>
      <c r="BR18" s="53"/>
      <c r="BS18" s="208"/>
      <c r="BT18" s="208"/>
      <c r="BU18" s="208"/>
      <c r="BV18" s="208"/>
      <c r="BW18" s="208"/>
      <c r="BX18" s="208"/>
      <c r="BY18" s="208"/>
      <c r="BZ18" s="209"/>
    </row>
    <row r="19" spans="1:78" ht="8.25" customHeight="1" thickBot="1">
      <c r="A19" s="45"/>
      <c r="B19" s="45"/>
      <c r="C19" s="45"/>
      <c r="D19" s="45"/>
      <c r="E19" s="57"/>
      <c r="F19" s="57"/>
      <c r="G19" s="57"/>
      <c r="H19" s="57"/>
      <c r="I19" s="57"/>
      <c r="J19" s="57"/>
      <c r="K19" s="57"/>
      <c r="W19" s="57"/>
      <c r="X19" s="57"/>
      <c r="Y19" s="57"/>
      <c r="AB19" s="212"/>
      <c r="AC19" s="212"/>
      <c r="AE19" s="473"/>
      <c r="AF19" s="473"/>
      <c r="AG19" s="473"/>
      <c r="AH19" s="473"/>
      <c r="AI19" s="473"/>
      <c r="AJ19" s="473"/>
      <c r="AK19" s="473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X19" s="200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55"/>
      <c r="BR19" s="55"/>
      <c r="BS19" s="210"/>
      <c r="BT19" s="210"/>
      <c r="BU19" s="210"/>
      <c r="BV19" s="210"/>
      <c r="BW19" s="210"/>
      <c r="BX19" s="210"/>
      <c r="BY19" s="210"/>
      <c r="BZ19" s="211"/>
    </row>
    <row r="20" spans="1:47" ht="8.25" customHeight="1">
      <c r="A20" s="45"/>
      <c r="B20" s="45"/>
      <c r="C20" s="45"/>
      <c r="D20" s="45"/>
      <c r="E20" s="57"/>
      <c r="F20" s="57"/>
      <c r="G20" s="57"/>
      <c r="H20" s="57"/>
      <c r="I20" s="57"/>
      <c r="J20" s="168"/>
      <c r="K20" s="57"/>
      <c r="L20" s="57"/>
      <c r="M20" s="57"/>
      <c r="N20" s="57"/>
      <c r="O20" s="59"/>
      <c r="P20" s="59"/>
      <c r="Q20" s="57"/>
      <c r="R20" s="57"/>
      <c r="S20" s="57"/>
      <c r="T20" s="57"/>
      <c r="U20" s="45"/>
      <c r="V20" s="45"/>
      <c r="W20" s="57"/>
      <c r="X20" s="57"/>
      <c r="Y20" s="57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</row>
    <row r="21" spans="1:47" ht="8.25" customHeight="1" thickBot="1">
      <c r="A21" s="45"/>
      <c r="B21" s="45"/>
      <c r="C21" s="45"/>
      <c r="D21" s="45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9"/>
      <c r="P21" s="59"/>
      <c r="Q21" s="57"/>
      <c r="R21" s="57"/>
      <c r="S21" s="57"/>
      <c r="T21" s="57"/>
      <c r="U21" s="45"/>
      <c r="V21" s="45"/>
      <c r="W21" s="57"/>
      <c r="X21" s="57"/>
      <c r="Y21" s="57"/>
      <c r="Z21" s="57"/>
      <c r="AA21" s="57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</row>
    <row r="22" spans="1:78" ht="8.25" customHeight="1">
      <c r="A22" s="45"/>
      <c r="B22" s="45"/>
      <c r="C22" s="45"/>
      <c r="D22" s="45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45"/>
      <c r="V22" s="59"/>
      <c r="W22" s="57"/>
      <c r="X22" s="57"/>
      <c r="Y22" s="57"/>
      <c r="Z22" s="57"/>
      <c r="AA22" s="57"/>
      <c r="AB22" s="45"/>
      <c r="AC22" s="59"/>
      <c r="AD22" s="59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X22" s="196" t="s">
        <v>22</v>
      </c>
      <c r="AY22" s="197"/>
      <c r="AZ22" s="197"/>
      <c r="BA22" s="197"/>
      <c r="BB22" s="197"/>
      <c r="BC22" s="223" t="s">
        <v>19</v>
      </c>
      <c r="BD22" s="197"/>
      <c r="BE22" s="197"/>
      <c r="BF22" s="197"/>
      <c r="BG22" s="197"/>
      <c r="BH22" s="197"/>
      <c r="BI22" s="197" t="s">
        <v>21</v>
      </c>
      <c r="BJ22" s="197"/>
      <c r="BK22" s="197"/>
      <c r="BL22" s="197"/>
      <c r="BM22" s="197"/>
      <c r="BN22" s="197"/>
      <c r="BO22" s="197" t="s">
        <v>25</v>
      </c>
      <c r="BP22" s="197"/>
      <c r="BQ22" s="51"/>
      <c r="BR22" s="51"/>
      <c r="BS22" s="206">
        <f>((BS10*2)/(AE18)-T9)</f>
        <v>10</v>
      </c>
      <c r="BT22" s="206"/>
      <c r="BU22" s="206"/>
      <c r="BV22" s="206"/>
      <c r="BW22" s="206"/>
      <c r="BX22" s="206"/>
      <c r="BY22" s="206"/>
      <c r="BZ22" s="207"/>
    </row>
    <row r="23" spans="1:78" ht="8.25" customHeight="1" thickBot="1">
      <c r="A23" s="45"/>
      <c r="B23" s="45"/>
      <c r="C23" s="45"/>
      <c r="D23" s="45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45"/>
      <c r="V23" s="59"/>
      <c r="W23" s="57"/>
      <c r="X23" s="57"/>
      <c r="Y23" s="57"/>
      <c r="Z23" s="57"/>
      <c r="AA23" s="57"/>
      <c r="AB23" s="45"/>
      <c r="AC23" s="59"/>
      <c r="AD23" s="59"/>
      <c r="AE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X23" s="198"/>
      <c r="AY23" s="199"/>
      <c r="AZ23" s="199"/>
      <c r="BA23" s="199"/>
      <c r="BB23" s="199"/>
      <c r="BC23" s="201"/>
      <c r="BD23" s="201"/>
      <c r="BE23" s="201"/>
      <c r="BF23" s="201"/>
      <c r="BG23" s="201"/>
      <c r="BH23" s="201"/>
      <c r="BI23" s="199"/>
      <c r="BJ23" s="199"/>
      <c r="BK23" s="199"/>
      <c r="BL23" s="199"/>
      <c r="BM23" s="199"/>
      <c r="BN23" s="199"/>
      <c r="BO23" s="199"/>
      <c r="BP23" s="199"/>
      <c r="BQ23" s="53"/>
      <c r="BR23" s="50"/>
      <c r="BS23" s="208"/>
      <c r="BT23" s="208"/>
      <c r="BU23" s="208"/>
      <c r="BV23" s="208"/>
      <c r="BW23" s="208"/>
      <c r="BX23" s="208"/>
      <c r="BY23" s="208"/>
      <c r="BZ23" s="209"/>
    </row>
    <row r="24" spans="1:78" ht="8.25" customHeight="1">
      <c r="A24" s="45"/>
      <c r="B24" s="45"/>
      <c r="C24" s="45"/>
      <c r="D24" s="45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45"/>
      <c r="V24" s="45"/>
      <c r="W24" s="57"/>
      <c r="X24" s="57"/>
      <c r="Y24" s="57"/>
      <c r="Z24" s="57"/>
      <c r="AA24" s="57"/>
      <c r="AB24" s="45"/>
      <c r="AC24" s="45"/>
      <c r="AD24" s="45"/>
      <c r="AE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X24" s="198"/>
      <c r="AY24" s="199"/>
      <c r="AZ24" s="199"/>
      <c r="BA24" s="199"/>
      <c r="BB24" s="199"/>
      <c r="BC24" s="199" t="s">
        <v>7</v>
      </c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53"/>
      <c r="BR24" s="53"/>
      <c r="BS24" s="208"/>
      <c r="BT24" s="208"/>
      <c r="BU24" s="208"/>
      <c r="BV24" s="208"/>
      <c r="BW24" s="208"/>
      <c r="BX24" s="208"/>
      <c r="BY24" s="208"/>
      <c r="BZ24" s="209"/>
    </row>
    <row r="25" spans="1:78" ht="8.25" customHeight="1" thickBot="1">
      <c r="A25" s="45"/>
      <c r="B25" s="45"/>
      <c r="C25" s="45"/>
      <c r="D25" s="45"/>
      <c r="E25" s="57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86"/>
      <c r="V25" s="86"/>
      <c r="W25" s="86"/>
      <c r="X25" s="86"/>
      <c r="Y25" s="57"/>
      <c r="Z25" s="57"/>
      <c r="AA25" s="57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X25" s="200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55"/>
      <c r="BR25" s="55"/>
      <c r="BS25" s="210"/>
      <c r="BT25" s="210"/>
      <c r="BU25" s="210"/>
      <c r="BV25" s="210"/>
      <c r="BW25" s="210"/>
      <c r="BX25" s="210"/>
      <c r="BY25" s="210"/>
      <c r="BZ25" s="211"/>
    </row>
    <row r="26" spans="1:47" ht="8.25" customHeight="1">
      <c r="A26" s="45"/>
      <c r="B26" s="45"/>
      <c r="C26" s="45"/>
      <c r="D26" s="45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</row>
    <row r="27" spans="1:47" ht="8.25" customHeight="1" thickBot="1">
      <c r="A27" s="45"/>
      <c r="B27" s="45"/>
      <c r="C27" s="45"/>
      <c r="D27" s="45"/>
      <c r="E27" s="57"/>
      <c r="F27" s="57"/>
      <c r="G27" s="57"/>
      <c r="H27" s="57"/>
      <c r="I27" s="57"/>
      <c r="J27" s="194" t="s">
        <v>1</v>
      </c>
      <c r="K27" s="194"/>
      <c r="L27" s="59"/>
      <c r="M27" s="195">
        <v>10</v>
      </c>
      <c r="N27" s="195"/>
      <c r="O27" s="195"/>
      <c r="P27" s="195"/>
      <c r="Q27" s="195"/>
      <c r="R27" s="195"/>
      <c r="S27" s="195"/>
      <c r="T27" s="57"/>
      <c r="U27" s="57"/>
      <c r="V27" s="57"/>
      <c r="W27" s="57"/>
      <c r="X27" s="57"/>
      <c r="Y27" s="57"/>
      <c r="Z27" s="57"/>
      <c r="AA27" s="57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</row>
    <row r="28" spans="1:78" ht="8.25" customHeight="1">
      <c r="A28" s="45"/>
      <c r="B28" s="45"/>
      <c r="C28" s="45"/>
      <c r="D28" s="45"/>
      <c r="E28" s="57"/>
      <c r="F28" s="57"/>
      <c r="G28" s="57"/>
      <c r="H28" s="57"/>
      <c r="I28" s="57"/>
      <c r="J28" s="194"/>
      <c r="K28" s="194"/>
      <c r="L28" s="59"/>
      <c r="M28" s="195"/>
      <c r="N28" s="195"/>
      <c r="O28" s="195"/>
      <c r="P28" s="195"/>
      <c r="Q28" s="195"/>
      <c r="R28" s="195"/>
      <c r="S28" s="195"/>
      <c r="T28" s="57"/>
      <c r="U28" s="57"/>
      <c r="V28" s="57"/>
      <c r="W28" s="57"/>
      <c r="X28" s="57"/>
      <c r="Y28" s="57"/>
      <c r="Z28" s="57"/>
      <c r="AA28" s="57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X28" s="196" t="s">
        <v>23</v>
      </c>
      <c r="AY28" s="197"/>
      <c r="AZ28" s="197"/>
      <c r="BA28" s="197"/>
      <c r="BB28" s="197"/>
      <c r="BC28" s="223" t="s">
        <v>19</v>
      </c>
      <c r="BD28" s="197"/>
      <c r="BE28" s="197"/>
      <c r="BF28" s="197"/>
      <c r="BG28" s="197"/>
      <c r="BH28" s="197"/>
      <c r="BI28" s="197" t="s">
        <v>24</v>
      </c>
      <c r="BJ28" s="197"/>
      <c r="BK28" s="197"/>
      <c r="BL28" s="197"/>
      <c r="BM28" s="197"/>
      <c r="BN28" s="197"/>
      <c r="BO28" s="197" t="s">
        <v>25</v>
      </c>
      <c r="BP28" s="197"/>
      <c r="BQ28" s="51"/>
      <c r="BR28" s="51"/>
      <c r="BS28" s="206">
        <f>((BS10*2)/(AE18)-M27)</f>
        <v>8</v>
      </c>
      <c r="BT28" s="206"/>
      <c r="BU28" s="206"/>
      <c r="BV28" s="206"/>
      <c r="BW28" s="206"/>
      <c r="BX28" s="206"/>
      <c r="BY28" s="206"/>
      <c r="BZ28" s="207"/>
    </row>
    <row r="29" spans="1:78" ht="8.25" customHeight="1" thickBo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X29" s="198"/>
      <c r="AY29" s="199"/>
      <c r="AZ29" s="199"/>
      <c r="BA29" s="199"/>
      <c r="BB29" s="199"/>
      <c r="BC29" s="201"/>
      <c r="BD29" s="201"/>
      <c r="BE29" s="201"/>
      <c r="BF29" s="201"/>
      <c r="BG29" s="201"/>
      <c r="BH29" s="201"/>
      <c r="BI29" s="199"/>
      <c r="BJ29" s="199"/>
      <c r="BK29" s="199"/>
      <c r="BL29" s="199"/>
      <c r="BM29" s="199"/>
      <c r="BN29" s="199"/>
      <c r="BO29" s="199"/>
      <c r="BP29" s="199"/>
      <c r="BQ29" s="53"/>
      <c r="BR29" s="50"/>
      <c r="BS29" s="208"/>
      <c r="BT29" s="208"/>
      <c r="BU29" s="208"/>
      <c r="BV29" s="208"/>
      <c r="BW29" s="208"/>
      <c r="BX29" s="208"/>
      <c r="BY29" s="208"/>
      <c r="BZ29" s="209"/>
    </row>
    <row r="30" spans="1:78" ht="8.25" customHeight="1">
      <c r="A30" s="45"/>
      <c r="B30" s="45"/>
      <c r="C30" s="45"/>
      <c r="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198"/>
      <c r="AY30" s="199"/>
      <c r="AZ30" s="199"/>
      <c r="BA30" s="199"/>
      <c r="BB30" s="199"/>
      <c r="BC30" s="199" t="s">
        <v>7</v>
      </c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53"/>
      <c r="BR30" s="53"/>
      <c r="BS30" s="208"/>
      <c r="BT30" s="208"/>
      <c r="BU30" s="208"/>
      <c r="BV30" s="208"/>
      <c r="BW30" s="208"/>
      <c r="BX30" s="208"/>
      <c r="BY30" s="208"/>
      <c r="BZ30" s="209"/>
    </row>
    <row r="31" spans="1:78" ht="8.25" customHeight="1" thickBot="1">
      <c r="A31" s="45"/>
      <c r="B31" s="45"/>
      <c r="C31" s="45"/>
      <c r="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200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55"/>
      <c r="BR31" s="55"/>
      <c r="BS31" s="210"/>
      <c r="BT31" s="210"/>
      <c r="BU31" s="210"/>
      <c r="BV31" s="210"/>
      <c r="BW31" s="210"/>
      <c r="BX31" s="210"/>
      <c r="BY31" s="210"/>
      <c r="BZ31" s="211"/>
    </row>
    <row r="32" spans="1:77" ht="8.25" customHeight="1">
      <c r="A32" s="45"/>
      <c r="B32" s="45"/>
      <c r="C32" s="45"/>
      <c r="D32" s="45"/>
      <c r="E32" s="45"/>
      <c r="F32" s="45"/>
      <c r="G32" s="57"/>
      <c r="I32" s="194" t="s">
        <v>14</v>
      </c>
      <c r="J32" s="194"/>
      <c r="K32" s="194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45"/>
      <c r="W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45"/>
      <c r="BV32" s="45"/>
      <c r="BW32" s="45"/>
      <c r="BX32" s="45"/>
      <c r="BY32" s="59"/>
    </row>
    <row r="33" spans="1:77" ht="8.25" customHeight="1">
      <c r="A33" s="45"/>
      <c r="B33" s="45"/>
      <c r="C33" s="45"/>
      <c r="D33" s="45"/>
      <c r="E33" s="45"/>
      <c r="F33" s="45"/>
      <c r="G33" s="57"/>
      <c r="I33" s="194"/>
      <c r="J33" s="194"/>
      <c r="K33" s="194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45"/>
      <c r="BK33" s="45"/>
      <c r="BL33" s="45"/>
      <c r="BM33" s="45"/>
      <c r="BN33" s="45"/>
      <c r="BO33" s="45"/>
      <c r="BP33" s="57"/>
      <c r="BQ33" s="57"/>
      <c r="BR33" s="57"/>
      <c r="BS33" s="57"/>
      <c r="BT33" s="57"/>
      <c r="BU33" s="45"/>
      <c r="BV33" s="45"/>
      <c r="BW33" s="45"/>
      <c r="BX33" s="45"/>
      <c r="BY33" s="59"/>
    </row>
    <row r="34" spans="1:77" ht="8.25" customHeight="1" thickBot="1">
      <c r="A34" s="45"/>
      <c r="B34" s="45"/>
      <c r="C34" s="45"/>
      <c r="D34" s="45"/>
      <c r="E34" s="57"/>
      <c r="F34" s="57"/>
      <c r="G34" s="141"/>
      <c r="H34" s="141"/>
      <c r="I34" s="141"/>
      <c r="J34" s="141"/>
      <c r="K34" s="141"/>
      <c r="L34" s="141"/>
      <c r="M34" s="141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45"/>
      <c r="BK34" s="45"/>
      <c r="BL34" s="45"/>
      <c r="BM34" s="45"/>
      <c r="BN34" s="45"/>
      <c r="BO34" s="45"/>
      <c r="BP34" s="57"/>
      <c r="BQ34" s="57"/>
      <c r="BR34" s="57"/>
      <c r="BS34" s="57"/>
      <c r="BT34" s="57"/>
      <c r="BU34" s="45"/>
      <c r="BV34" s="45"/>
      <c r="BW34" s="45"/>
      <c r="BX34" s="45"/>
      <c r="BY34" s="59"/>
    </row>
    <row r="35" spans="1:77" ht="8.25" customHeight="1">
      <c r="A35" s="45"/>
      <c r="B35" s="45"/>
      <c r="C35" s="45"/>
      <c r="D35" s="45"/>
      <c r="E35" s="57"/>
      <c r="F35" s="57"/>
      <c r="G35" s="146"/>
      <c r="H35" s="147"/>
      <c r="I35" s="57"/>
      <c r="J35" s="57"/>
      <c r="K35" s="57"/>
      <c r="L35" s="57"/>
      <c r="M35" s="57"/>
      <c r="N35" s="57"/>
      <c r="O35" s="57"/>
      <c r="P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57"/>
      <c r="BQ35" s="57"/>
      <c r="BR35" s="57"/>
      <c r="BS35" s="57"/>
      <c r="BT35" s="57"/>
      <c r="BU35" s="45"/>
      <c r="BV35" s="45"/>
      <c r="BW35" s="45"/>
      <c r="BX35" s="45"/>
      <c r="BY35" s="59"/>
    </row>
    <row r="36" spans="1:77" ht="8.25" customHeight="1">
      <c r="A36" s="45"/>
      <c r="B36" s="45"/>
      <c r="C36" s="45"/>
      <c r="D36" s="45"/>
      <c r="E36" s="57"/>
      <c r="F36" s="57"/>
      <c r="G36" s="138"/>
      <c r="H36" s="57"/>
      <c r="I36" s="57"/>
      <c r="J36" s="57"/>
      <c r="K36" s="57"/>
      <c r="L36" s="57"/>
      <c r="M36" s="57"/>
      <c r="N36" s="57"/>
      <c r="O36" s="57"/>
      <c r="P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57"/>
      <c r="AH36" s="57"/>
      <c r="AI36" s="57"/>
      <c r="AJ36" s="45"/>
      <c r="AK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57"/>
      <c r="BQ36" s="57"/>
      <c r="BR36" s="57"/>
      <c r="BS36" s="57"/>
      <c r="BT36" s="57"/>
      <c r="BU36" s="45"/>
      <c r="BV36" s="45"/>
      <c r="BW36" s="45"/>
      <c r="BX36" s="45"/>
      <c r="BY36" s="45"/>
    </row>
    <row r="37" spans="1:77" ht="8.25" customHeight="1">
      <c r="A37" s="45"/>
      <c r="B37" s="45"/>
      <c r="C37" s="45"/>
      <c r="D37" s="45"/>
      <c r="E37" s="57"/>
      <c r="F37" s="57"/>
      <c r="G37" s="138"/>
      <c r="H37" s="57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57"/>
      <c r="AH37" s="57"/>
      <c r="AI37" s="57"/>
      <c r="AJ37" s="45"/>
      <c r="AK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57"/>
      <c r="BQ37" s="57"/>
      <c r="BR37" s="57"/>
      <c r="BS37" s="57"/>
      <c r="BT37" s="57"/>
      <c r="BU37" s="61"/>
      <c r="BV37" s="61"/>
      <c r="BW37" s="45"/>
      <c r="BX37" s="45"/>
      <c r="BY37" s="45"/>
    </row>
    <row r="38" spans="2:77" ht="8.25" customHeight="1">
      <c r="B38" s="45"/>
      <c r="C38" s="45"/>
      <c r="D38" s="45"/>
      <c r="E38" s="57"/>
      <c r="F38" s="57"/>
      <c r="G38" s="138"/>
      <c r="H38" s="57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57"/>
      <c r="AH38" s="57"/>
      <c r="AI38" s="57"/>
      <c r="AJ38" s="57"/>
      <c r="AK38" s="57"/>
      <c r="BE38" s="57"/>
      <c r="BF38" s="57"/>
      <c r="BG38" s="57"/>
      <c r="BH38" s="45"/>
      <c r="BL38" s="59"/>
      <c r="BN38" s="45"/>
      <c r="BO38" s="45"/>
      <c r="BP38" s="57"/>
      <c r="BQ38" s="57"/>
      <c r="BR38" s="57"/>
      <c r="BS38" s="57"/>
      <c r="BT38" s="57"/>
      <c r="BU38" s="61"/>
      <c r="BV38" s="61"/>
      <c r="BW38" s="45"/>
      <c r="BX38" s="45"/>
      <c r="BY38" s="59"/>
    </row>
    <row r="39" spans="2:77" ht="8.25" customHeight="1">
      <c r="B39" s="45"/>
      <c r="E39" s="57"/>
      <c r="F39" s="57"/>
      <c r="G39" s="138"/>
      <c r="H39" s="57"/>
      <c r="U39" s="45"/>
      <c r="V39" s="212" t="s">
        <v>7</v>
      </c>
      <c r="W39" s="212"/>
      <c r="AC39" s="45"/>
      <c r="AD39" s="45"/>
      <c r="AE39" s="45"/>
      <c r="AF39" s="45"/>
      <c r="AG39" s="57"/>
      <c r="AH39" s="57"/>
      <c r="AI39" s="57"/>
      <c r="AJ39" s="57"/>
      <c r="AK39" s="57"/>
      <c r="BE39" s="57"/>
      <c r="BF39" s="57"/>
      <c r="BG39" s="57"/>
      <c r="BJ39" s="45"/>
      <c r="BK39" s="45"/>
      <c r="BL39" s="59"/>
      <c r="BN39" s="45"/>
      <c r="BO39" s="57"/>
      <c r="BP39" s="57"/>
      <c r="BQ39" s="57"/>
      <c r="BR39" s="57"/>
      <c r="BS39" s="57"/>
      <c r="BT39" s="59"/>
      <c r="BU39" s="59"/>
      <c r="BV39" s="59"/>
      <c r="BW39" s="59"/>
      <c r="BX39" s="59"/>
      <c r="BY39" s="59"/>
    </row>
    <row r="40" spans="2:77" ht="8.25" customHeight="1">
      <c r="B40" s="45"/>
      <c r="E40" s="57"/>
      <c r="F40" s="57"/>
      <c r="G40" s="138"/>
      <c r="H40" s="57"/>
      <c r="I40" s="84"/>
      <c r="J40" s="84"/>
      <c r="K40" s="84"/>
      <c r="L40" s="84"/>
      <c r="M40" s="84"/>
      <c r="N40" s="84"/>
      <c r="O40" s="84"/>
      <c r="P40" s="84"/>
      <c r="Q40" s="84"/>
      <c r="R40" s="84"/>
      <c r="U40" s="45"/>
      <c r="V40" s="212"/>
      <c r="W40" s="212"/>
      <c r="AC40" s="45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BE40" s="57"/>
      <c r="BF40" s="57"/>
      <c r="BG40" s="57"/>
      <c r="BJ40" s="45"/>
      <c r="BK40" s="45"/>
      <c r="BL40" s="59"/>
      <c r="BN40" s="45"/>
      <c r="BO40" s="57"/>
      <c r="BP40" s="57"/>
      <c r="BQ40" s="57"/>
      <c r="BR40" s="57"/>
      <c r="BS40" s="57"/>
      <c r="BT40" s="59"/>
      <c r="BU40" s="59"/>
      <c r="BV40" s="59"/>
      <c r="BW40" s="59"/>
      <c r="BX40" s="59"/>
      <c r="BY40" s="59"/>
    </row>
    <row r="41" spans="2:77" ht="8.25" customHeight="1">
      <c r="B41" s="45"/>
      <c r="E41" s="57"/>
      <c r="F41" s="57"/>
      <c r="G41" s="138"/>
      <c r="H41" s="57"/>
      <c r="I41" s="84"/>
      <c r="J41" s="84"/>
      <c r="K41" s="84"/>
      <c r="L41" s="84"/>
      <c r="M41" s="84"/>
      <c r="N41" s="84"/>
      <c r="O41" s="84"/>
      <c r="P41" s="84"/>
      <c r="Q41" s="84"/>
      <c r="R41" s="84"/>
      <c r="U41" s="57"/>
      <c r="V41" s="59"/>
      <c r="W41" s="59"/>
      <c r="AC41" s="45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BE41" s="57"/>
      <c r="BF41" s="57"/>
      <c r="BG41" s="57"/>
      <c r="BJ41" s="45"/>
      <c r="BK41" s="45"/>
      <c r="BL41" s="59"/>
      <c r="BN41" s="45"/>
      <c r="BO41" s="45"/>
      <c r="BP41" s="57"/>
      <c r="BQ41" s="57"/>
      <c r="BR41" s="57"/>
      <c r="BS41" s="57"/>
      <c r="BT41" s="57"/>
      <c r="BU41" s="45"/>
      <c r="BV41" s="45"/>
      <c r="BW41" s="45"/>
      <c r="BX41" s="45"/>
      <c r="BY41" s="59"/>
    </row>
    <row r="42" spans="2:77" ht="8.25" customHeight="1">
      <c r="B42" s="45"/>
      <c r="E42" s="57"/>
      <c r="F42" s="57"/>
      <c r="G42" s="138"/>
      <c r="H42" s="57"/>
      <c r="I42" s="84"/>
      <c r="J42" s="84"/>
      <c r="K42" s="84"/>
      <c r="L42" s="84"/>
      <c r="M42" s="84"/>
      <c r="N42" s="84"/>
      <c r="O42" s="84"/>
      <c r="P42" s="84"/>
      <c r="Q42" s="84"/>
      <c r="R42" s="84"/>
      <c r="U42" s="57"/>
      <c r="V42" s="59"/>
      <c r="W42" s="59"/>
      <c r="AC42" s="45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BE42" s="57"/>
      <c r="BF42" s="57"/>
      <c r="BG42" s="57"/>
      <c r="BJ42" s="45"/>
      <c r="BK42" s="45"/>
      <c r="BL42" s="45"/>
      <c r="BN42" s="45"/>
      <c r="BO42" s="45"/>
      <c r="BP42" s="57"/>
      <c r="BQ42" s="57"/>
      <c r="BR42" s="57"/>
      <c r="BS42" s="57"/>
      <c r="BT42" s="57"/>
      <c r="BU42" s="45"/>
      <c r="BV42" s="45"/>
      <c r="BW42" s="45"/>
      <c r="BX42" s="45"/>
      <c r="BY42" s="45"/>
    </row>
    <row r="43" spans="2:77" ht="8.25" customHeight="1">
      <c r="B43" s="45"/>
      <c r="E43" s="57"/>
      <c r="F43" s="57"/>
      <c r="G43" s="138"/>
      <c r="H43" s="57"/>
      <c r="I43" s="57"/>
      <c r="J43" s="59"/>
      <c r="K43" s="59"/>
      <c r="L43" s="57"/>
      <c r="M43" s="57"/>
      <c r="N43" s="57"/>
      <c r="O43" s="57"/>
      <c r="P43" s="45"/>
      <c r="U43" s="45"/>
      <c r="V43" s="45"/>
      <c r="W43" s="45"/>
      <c r="AC43" s="45"/>
      <c r="AD43" s="45"/>
      <c r="AG43" s="57"/>
      <c r="AH43" s="57"/>
      <c r="AI43" s="57"/>
      <c r="AJ43" s="57"/>
      <c r="AK43" s="57"/>
      <c r="BE43" s="57"/>
      <c r="BF43" s="57"/>
      <c r="BG43" s="57"/>
      <c r="BJ43" s="45"/>
      <c r="BK43" s="45"/>
      <c r="BL43" s="45"/>
      <c r="BN43" s="45"/>
      <c r="BO43" s="59"/>
      <c r="BP43" s="57"/>
      <c r="BQ43" s="57"/>
      <c r="BR43" s="57"/>
      <c r="BS43" s="57"/>
      <c r="BT43" s="57"/>
      <c r="BU43" s="45"/>
      <c r="BV43" s="59"/>
      <c r="BW43" s="59"/>
      <c r="BX43" s="59"/>
      <c r="BY43" s="45"/>
    </row>
    <row r="44" spans="2:77" ht="8.25" customHeight="1">
      <c r="B44" s="45"/>
      <c r="E44" s="57"/>
      <c r="F44" s="57"/>
      <c r="G44" s="138"/>
      <c r="H44" s="57"/>
      <c r="I44" s="57"/>
      <c r="J44" s="59"/>
      <c r="K44" s="59"/>
      <c r="L44" s="57"/>
      <c r="M44" s="57"/>
      <c r="N44" s="57"/>
      <c r="O44" s="57"/>
      <c r="P44" s="45"/>
      <c r="U44" s="45"/>
      <c r="V44" s="45"/>
      <c r="W44" s="45"/>
      <c r="AC44" s="45"/>
      <c r="AD44" s="45"/>
      <c r="AG44" s="57"/>
      <c r="AH44" s="57"/>
      <c r="AI44" s="57"/>
      <c r="AJ44" s="57"/>
      <c r="AK44" s="57"/>
      <c r="BE44" s="57"/>
      <c r="BF44" s="57"/>
      <c r="BG44" s="57"/>
      <c r="BJ44" s="45"/>
      <c r="BK44" s="45"/>
      <c r="BL44" s="59"/>
      <c r="BN44" s="45"/>
      <c r="BO44" s="59"/>
      <c r="BP44" s="57"/>
      <c r="BQ44" s="57"/>
      <c r="BR44" s="57"/>
      <c r="BS44" s="57"/>
      <c r="BT44" s="57"/>
      <c r="BU44" s="45"/>
      <c r="BV44" s="59"/>
      <c r="BW44" s="59"/>
      <c r="BX44" s="59"/>
      <c r="BY44" s="59"/>
    </row>
    <row r="45" spans="2:77" ht="8.25" customHeight="1">
      <c r="B45" s="45"/>
      <c r="E45" s="57"/>
      <c r="F45" s="57"/>
      <c r="G45" s="138"/>
      <c r="H45" s="57"/>
      <c r="I45" s="57"/>
      <c r="J45" s="57"/>
      <c r="K45" s="57"/>
      <c r="L45" s="57"/>
      <c r="M45" s="57"/>
      <c r="N45" s="57"/>
      <c r="O45" s="57"/>
      <c r="P45" s="45"/>
      <c r="U45" s="59"/>
      <c r="V45" s="45"/>
      <c r="W45" s="59"/>
      <c r="AC45" s="45"/>
      <c r="AD45" s="45"/>
      <c r="AG45" s="57"/>
      <c r="AH45" s="57"/>
      <c r="AI45" s="57"/>
      <c r="AJ45" s="57"/>
      <c r="AK45" s="57"/>
      <c r="BE45" s="57"/>
      <c r="BF45" s="57"/>
      <c r="BG45" s="59">
        <f>L50</f>
        <v>0</v>
      </c>
      <c r="BJ45" s="59"/>
      <c r="BK45" s="59"/>
      <c r="BL45" s="59"/>
      <c r="BN45" s="45"/>
      <c r="BO45" s="45"/>
      <c r="BP45" s="57"/>
      <c r="BQ45" s="57"/>
      <c r="BR45" s="57"/>
      <c r="BS45" s="57"/>
      <c r="BT45" s="57"/>
      <c r="BU45" s="45"/>
      <c r="BV45" s="45"/>
      <c r="BW45" s="45"/>
      <c r="BX45" s="45"/>
      <c r="BY45" s="59"/>
    </row>
    <row r="46" spans="2:77" ht="8.25" customHeight="1">
      <c r="B46" s="45"/>
      <c r="E46" s="57"/>
      <c r="F46" s="57"/>
      <c r="G46" s="138"/>
      <c r="H46" s="57"/>
      <c r="I46" s="57"/>
      <c r="J46" s="57"/>
      <c r="K46" s="57"/>
      <c r="L46" s="57"/>
      <c r="M46" s="57"/>
      <c r="N46" s="57"/>
      <c r="O46" s="57"/>
      <c r="P46" s="45"/>
      <c r="U46" s="59"/>
      <c r="V46" s="45"/>
      <c r="W46" s="59"/>
      <c r="AC46" s="45"/>
      <c r="AD46" s="45"/>
      <c r="AG46" s="57"/>
      <c r="AH46" s="57"/>
      <c r="AI46" s="57"/>
      <c r="AJ46" s="57"/>
      <c r="AK46" s="57"/>
      <c r="BE46" s="57"/>
      <c r="BF46" s="57"/>
      <c r="BG46" s="59"/>
      <c r="BJ46" s="59"/>
      <c r="BK46" s="59"/>
      <c r="BL46" s="59"/>
      <c r="BN46" s="57"/>
      <c r="BO46" s="45"/>
      <c r="BP46" s="57"/>
      <c r="BQ46" s="57"/>
      <c r="BR46" s="57"/>
      <c r="BS46" s="57"/>
      <c r="BT46" s="57"/>
      <c r="BU46" s="45"/>
      <c r="BV46" s="45"/>
      <c r="BW46" s="45"/>
      <c r="BX46" s="45"/>
      <c r="BY46" s="59"/>
    </row>
    <row r="47" spans="2:77" ht="8.25" customHeight="1">
      <c r="B47" s="45"/>
      <c r="E47" s="57"/>
      <c r="F47" s="57"/>
      <c r="G47" s="138"/>
      <c r="H47" s="57"/>
      <c r="I47" s="57"/>
      <c r="J47" s="57"/>
      <c r="K47" s="57"/>
      <c r="L47" s="57"/>
      <c r="M47" s="57"/>
      <c r="N47" s="57"/>
      <c r="O47" s="57"/>
      <c r="P47" s="45"/>
      <c r="Q47" s="53"/>
      <c r="R47" s="53"/>
      <c r="S47" s="53"/>
      <c r="T47" s="53"/>
      <c r="U47" s="45"/>
      <c r="V47" s="45"/>
      <c r="W47" s="45"/>
      <c r="AC47" s="59"/>
      <c r="AD47" s="45"/>
      <c r="AG47" s="57"/>
      <c r="AH47" s="57"/>
      <c r="AI47" s="57"/>
      <c r="AJ47" s="57"/>
      <c r="AK47" s="57"/>
      <c r="BE47" s="57"/>
      <c r="BF47" s="57"/>
      <c r="BG47" s="57"/>
      <c r="BJ47" s="45"/>
      <c r="BK47" s="45"/>
      <c r="BL47" s="59"/>
      <c r="BN47" s="57"/>
      <c r="BO47" s="57"/>
      <c r="BP47" s="57"/>
      <c r="BQ47" s="45"/>
      <c r="BR47" s="45"/>
      <c r="BS47" s="45"/>
      <c r="BT47" s="45"/>
      <c r="BU47" s="45"/>
      <c r="BV47" s="45"/>
      <c r="BW47" s="45"/>
      <c r="BX47" s="45"/>
      <c r="BY47" s="59"/>
    </row>
    <row r="48" spans="2:76" ht="8.25" customHeight="1" thickBot="1">
      <c r="B48" s="45"/>
      <c r="E48" s="57"/>
      <c r="F48" s="57"/>
      <c r="G48" s="140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86"/>
      <c r="V48" s="45"/>
      <c r="W48" s="45"/>
      <c r="AC48" s="59"/>
      <c r="AD48" s="45"/>
      <c r="AG48" s="57"/>
      <c r="AH48" s="57"/>
      <c r="AI48" s="57"/>
      <c r="AJ48" s="57"/>
      <c r="AK48" s="57"/>
      <c r="BE48" s="57"/>
      <c r="BF48" s="57"/>
      <c r="BG48" s="57"/>
      <c r="BJ48" s="45"/>
      <c r="BK48" s="45"/>
      <c r="BL48" s="45"/>
      <c r="BN48" s="57"/>
      <c r="BO48" s="57"/>
      <c r="BP48" s="57"/>
      <c r="BQ48" s="45"/>
      <c r="BR48" s="45"/>
      <c r="BS48" s="45"/>
      <c r="BT48" s="45"/>
      <c r="BU48" s="45"/>
      <c r="BV48" s="45"/>
      <c r="BW48" s="45"/>
      <c r="BX48" s="45"/>
    </row>
    <row r="49" spans="2:76" ht="8.25" customHeight="1">
      <c r="B49" s="45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45"/>
      <c r="AC49" s="45"/>
      <c r="AD49" s="45"/>
      <c r="AG49" s="57"/>
      <c r="AH49" s="57"/>
      <c r="AI49" s="57"/>
      <c r="AJ49" s="57"/>
      <c r="AK49" s="57"/>
      <c r="BE49" s="57"/>
      <c r="BF49" s="57"/>
      <c r="BG49" s="57"/>
      <c r="BJ49" s="59"/>
      <c r="BK49" s="59"/>
      <c r="BL49" s="45"/>
      <c r="BN49" s="57"/>
      <c r="BO49" s="57"/>
      <c r="BP49" s="57"/>
      <c r="BQ49" s="45"/>
      <c r="BR49" s="45"/>
      <c r="BS49" s="45"/>
      <c r="BT49" s="45"/>
      <c r="BU49" s="45"/>
      <c r="BV49" s="45"/>
      <c r="BW49" s="45"/>
      <c r="BX49" s="45"/>
    </row>
    <row r="50" spans="2:64" ht="8.25" customHeight="1">
      <c r="B50" s="45"/>
      <c r="G50" s="57"/>
      <c r="J50" s="59"/>
      <c r="L50" s="59"/>
      <c r="M50" s="194" t="s">
        <v>1</v>
      </c>
      <c r="N50" s="194"/>
      <c r="O50" s="59"/>
      <c r="P50" s="59"/>
      <c r="Q50" s="59"/>
      <c r="R50" s="57"/>
      <c r="S50" s="57"/>
      <c r="T50" s="57"/>
      <c r="U50" s="57"/>
      <c r="V50" s="57"/>
      <c r="W50" s="45"/>
      <c r="AC50" s="45"/>
      <c r="AD50" s="59"/>
      <c r="AG50" s="57"/>
      <c r="AH50" s="57"/>
      <c r="AI50" s="57"/>
      <c r="AJ50" s="57"/>
      <c r="AK50" s="57"/>
      <c r="BE50" s="57"/>
      <c r="BF50" s="57"/>
      <c r="BG50" s="57"/>
      <c r="BJ50" s="59"/>
      <c r="BK50" s="59"/>
      <c r="BL50" s="59"/>
    </row>
    <row r="51" spans="2:64" ht="8.25" customHeight="1">
      <c r="B51" s="45"/>
      <c r="G51" s="57"/>
      <c r="J51" s="59"/>
      <c r="L51" s="59"/>
      <c r="M51" s="194"/>
      <c r="N51" s="194"/>
      <c r="O51" s="59"/>
      <c r="P51" s="59"/>
      <c r="Q51" s="59"/>
      <c r="R51" s="57"/>
      <c r="S51" s="57"/>
      <c r="T51" s="57"/>
      <c r="U51" s="57"/>
      <c r="V51" s="57"/>
      <c r="W51" s="45"/>
      <c r="AC51" s="59"/>
      <c r="AD51" s="59"/>
      <c r="AG51" s="57"/>
      <c r="AH51" s="57"/>
      <c r="AI51" s="57"/>
      <c r="AJ51" s="57"/>
      <c r="AK51" s="57"/>
      <c r="BE51" s="57"/>
      <c r="BF51" s="57"/>
      <c r="BG51" s="57"/>
      <c r="BJ51" s="45"/>
      <c r="BK51" s="45"/>
      <c r="BL51" s="59"/>
    </row>
    <row r="52" spans="2:64" ht="8.25" customHeight="1">
      <c r="B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AC52" s="59"/>
      <c r="AD52" s="45"/>
      <c r="AG52" s="57"/>
      <c r="AH52" s="57"/>
      <c r="AI52" s="57"/>
      <c r="AJ52" s="57"/>
      <c r="AK52" s="57"/>
      <c r="BE52" s="57"/>
      <c r="BF52" s="57"/>
      <c r="BG52" s="57"/>
      <c r="BJ52" s="45"/>
      <c r="BK52" s="45"/>
      <c r="BL52" s="59"/>
    </row>
    <row r="53" spans="2:64" ht="8.25" customHeight="1">
      <c r="B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AC53" s="45"/>
      <c r="AD53" s="45"/>
      <c r="AG53" s="57"/>
      <c r="AH53" s="57"/>
      <c r="AI53" s="57"/>
      <c r="AJ53" s="57"/>
      <c r="AK53" s="57"/>
      <c r="BE53" s="45"/>
      <c r="BF53" s="45"/>
      <c r="BG53" s="45"/>
      <c r="BH53" s="45"/>
      <c r="BL53" s="59"/>
    </row>
    <row r="54" spans="2:60" ht="8.25" customHeight="1">
      <c r="B54" s="45"/>
      <c r="AC54" s="45"/>
      <c r="AD54" s="59"/>
      <c r="AG54" s="45"/>
      <c r="AH54" s="45"/>
      <c r="AI54" s="45"/>
      <c r="BE54" s="45"/>
      <c r="BF54" s="45"/>
      <c r="BG54" s="45"/>
      <c r="BH54" s="45"/>
    </row>
    <row r="55" spans="2:60" ht="8.25" customHeight="1">
      <c r="B55" s="45"/>
      <c r="AC55" s="45"/>
      <c r="AD55" s="59"/>
      <c r="AG55" s="45"/>
      <c r="AH55" s="45"/>
      <c r="AI55" s="45"/>
      <c r="BE55" s="45"/>
      <c r="BF55" s="45"/>
      <c r="BG55" s="45"/>
      <c r="BH55" s="45"/>
    </row>
    <row r="56" spans="1:37" ht="8.25" customHeight="1">
      <c r="A56" s="45"/>
      <c r="B56" s="45"/>
      <c r="AC56" s="45"/>
      <c r="AD56" s="45"/>
      <c r="AG56" s="45"/>
      <c r="AH56" s="45"/>
      <c r="AI56" s="45"/>
      <c r="AJ56" s="45"/>
      <c r="AK56" s="45"/>
    </row>
    <row r="57" spans="1:37" ht="8.25" customHeight="1">
      <c r="A57" s="45"/>
      <c r="B57" s="45"/>
      <c r="AC57" s="45"/>
      <c r="AD57" s="45"/>
      <c r="AG57" s="45"/>
      <c r="AH57" s="45"/>
      <c r="AI57" s="45"/>
      <c r="AJ57" s="45"/>
      <c r="AK57" s="45"/>
    </row>
    <row r="58" spans="1:47" ht="8.25" customHeight="1">
      <c r="A58" s="45"/>
      <c r="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</row>
    <row r="59" spans="1:47" ht="8.2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</row>
    <row r="60" spans="1:47" ht="8.2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</row>
    <row r="61" spans="1:47" ht="8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</row>
    <row r="62" spans="1:47" ht="8.2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</row>
    <row r="63" spans="1:47" ht="8.2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</row>
    <row r="64" spans="2:32" ht="8.25" customHeight="1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</row>
    <row r="65" spans="2:32" ht="8.25" customHeight="1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</row>
  </sheetData>
  <sheetProtection/>
  <mergeCells count="34">
    <mergeCell ref="BS10:BZ13"/>
    <mergeCell ref="BS16:BZ19"/>
    <mergeCell ref="BO10:BP13"/>
    <mergeCell ref="BO16:BP19"/>
    <mergeCell ref="BI16:BN19"/>
    <mergeCell ref="BC18:BH19"/>
    <mergeCell ref="AX28:BB31"/>
    <mergeCell ref="BC28:BH29"/>
    <mergeCell ref="BI28:BN31"/>
    <mergeCell ref="BC30:BH31"/>
    <mergeCell ref="AX22:BB25"/>
    <mergeCell ref="BC22:BH23"/>
    <mergeCell ref="BI22:BN25"/>
    <mergeCell ref="BC24:BH25"/>
    <mergeCell ref="BO22:BP25"/>
    <mergeCell ref="BO28:BP31"/>
    <mergeCell ref="BS28:BZ31"/>
    <mergeCell ref="V39:W40"/>
    <mergeCell ref="A1:AE5"/>
    <mergeCell ref="AX10:BB13"/>
    <mergeCell ref="BC10:BH11"/>
    <mergeCell ref="BC12:BH13"/>
    <mergeCell ref="BI10:BN13"/>
    <mergeCell ref="BS22:BZ25"/>
    <mergeCell ref="AX16:BB19"/>
    <mergeCell ref="BC16:BH17"/>
    <mergeCell ref="M50:N51"/>
    <mergeCell ref="I32:K33"/>
    <mergeCell ref="AE18:AK19"/>
    <mergeCell ref="T9:Y10"/>
    <mergeCell ref="J27:K28"/>
    <mergeCell ref="AB18:AC19"/>
    <mergeCell ref="M27:S28"/>
    <mergeCell ref="N9:P10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5"/>
  <dimension ref="A1:BZ64"/>
  <sheetViews>
    <sheetView showGridLines="0" zoomScalePageLayoutView="0" workbookViewId="0" topLeftCell="A1">
      <selection activeCell="AC17" sqref="AC17:AI18"/>
    </sheetView>
  </sheetViews>
  <sheetFormatPr defaultColWidth="1.7109375" defaultRowHeight="8.25" customHeight="1"/>
  <cols>
    <col min="1" max="16384" width="1.7109375" style="42" customWidth="1"/>
  </cols>
  <sheetData>
    <row r="1" spans="1:78" ht="8.25" customHeight="1">
      <c r="A1" s="224" t="s">
        <v>28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6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</row>
    <row r="2" spans="1:78" ht="8.25" customHeight="1">
      <c r="A2" s="227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9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</row>
    <row r="3" spans="1:78" ht="8.25" customHeight="1">
      <c r="A3" s="227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9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</row>
    <row r="4" spans="1:78" ht="8.25" customHeight="1" thickBot="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2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</row>
    <row r="5" spans="15:47" ht="8.25" customHeight="1">
      <c r="O5" s="84"/>
      <c r="P5" s="84"/>
      <c r="Q5" s="84"/>
      <c r="R5" s="84"/>
      <c r="S5" s="84"/>
      <c r="T5" s="84"/>
      <c r="U5" s="84"/>
      <c r="V5" s="84"/>
      <c r="W5" s="8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5"/>
    </row>
    <row r="6" spans="36:47" ht="8.25" customHeight="1"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</row>
    <row r="7" spans="14:47" ht="8.25" customHeight="1">
      <c r="N7" s="473">
        <v>10</v>
      </c>
      <c r="O7" s="473"/>
      <c r="P7" s="473"/>
      <c r="Q7" s="473"/>
      <c r="R7" s="473"/>
      <c r="S7" s="473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</row>
    <row r="8" spans="14:47" ht="8.25" customHeight="1">
      <c r="N8" s="473"/>
      <c r="O8" s="473"/>
      <c r="P8" s="473"/>
      <c r="Q8" s="473"/>
      <c r="R8" s="473"/>
      <c r="S8" s="473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</row>
    <row r="9" spans="5:47" ht="8.25" customHeight="1" thickBot="1"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</row>
    <row r="10" spans="5:78" ht="8.25" customHeight="1">
      <c r="E10" s="135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7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X10" s="196" t="s">
        <v>29</v>
      </c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 t="s">
        <v>25</v>
      </c>
      <c r="BR10" s="197"/>
      <c r="BS10" s="206">
        <f>N7*AC17/2</f>
        <v>125</v>
      </c>
      <c r="BT10" s="206"/>
      <c r="BU10" s="206"/>
      <c r="BV10" s="206"/>
      <c r="BW10" s="206"/>
      <c r="BX10" s="206"/>
      <c r="BY10" s="206"/>
      <c r="BZ10" s="207"/>
    </row>
    <row r="11" spans="5:78" ht="8.25" customHeight="1">
      <c r="E11" s="13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139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X11" s="198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208"/>
      <c r="BT11" s="208"/>
      <c r="BU11" s="208"/>
      <c r="BV11" s="208"/>
      <c r="BW11" s="208"/>
      <c r="BX11" s="208"/>
      <c r="BY11" s="208"/>
      <c r="BZ11" s="209"/>
    </row>
    <row r="12" spans="5:78" ht="8.25" customHeight="1">
      <c r="E12" s="138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139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X12" s="198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208"/>
      <c r="BT12" s="208"/>
      <c r="BU12" s="208"/>
      <c r="BV12" s="208"/>
      <c r="BW12" s="208"/>
      <c r="BX12" s="208"/>
      <c r="BY12" s="208"/>
      <c r="BZ12" s="209"/>
    </row>
    <row r="13" spans="5:78" ht="8.25" customHeight="1" thickBot="1">
      <c r="E13" s="138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139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X13" s="200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10"/>
      <c r="BT13" s="210"/>
      <c r="BU13" s="210"/>
      <c r="BV13" s="210"/>
      <c r="BW13" s="210"/>
      <c r="BX13" s="210"/>
      <c r="BY13" s="210"/>
      <c r="BZ13" s="211"/>
    </row>
    <row r="14" spans="5:47" ht="8.25" customHeight="1">
      <c r="E14" s="138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139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</row>
    <row r="15" spans="5:47" ht="8.25" customHeight="1" thickBot="1">
      <c r="E15" s="138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139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</row>
    <row r="16" spans="5:78" ht="8.25" customHeight="1">
      <c r="E16" s="138"/>
      <c r="F16" s="57"/>
      <c r="G16" s="57"/>
      <c r="H16" s="57"/>
      <c r="I16" s="57"/>
      <c r="J16" s="57"/>
      <c r="K16" s="57"/>
      <c r="L16" s="57"/>
      <c r="M16" s="57"/>
      <c r="N16" s="57"/>
      <c r="O16" s="59"/>
      <c r="P16" s="59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139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X16" s="196" t="s">
        <v>26</v>
      </c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 t="s">
        <v>25</v>
      </c>
      <c r="BR16" s="197"/>
      <c r="BS16" s="206">
        <f>2*BS10/AC17</f>
        <v>10</v>
      </c>
      <c r="BT16" s="206"/>
      <c r="BU16" s="206"/>
      <c r="BV16" s="206"/>
      <c r="BW16" s="206"/>
      <c r="BX16" s="206"/>
      <c r="BY16" s="206"/>
      <c r="BZ16" s="207"/>
    </row>
    <row r="17" spans="2:78" ht="8.25" customHeight="1">
      <c r="B17" s="194" t="s">
        <v>7</v>
      </c>
      <c r="C17" s="194"/>
      <c r="E17" s="138"/>
      <c r="F17" s="57"/>
      <c r="G17" s="57"/>
      <c r="H17" s="57"/>
      <c r="I17" s="57"/>
      <c r="J17" s="57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57"/>
      <c r="V17" s="57"/>
      <c r="W17" s="57"/>
      <c r="X17" s="57"/>
      <c r="Y17" s="57"/>
      <c r="Z17" s="57"/>
      <c r="AA17" s="139"/>
      <c r="AC17" s="473">
        <v>25</v>
      </c>
      <c r="AD17" s="473"/>
      <c r="AE17" s="473"/>
      <c r="AF17" s="473"/>
      <c r="AG17" s="473"/>
      <c r="AH17" s="473"/>
      <c r="AI17" s="473"/>
      <c r="AJ17" s="45"/>
      <c r="AK17" s="45"/>
      <c r="AL17" s="45"/>
      <c r="AM17" s="45"/>
      <c r="AN17" s="45"/>
      <c r="AO17" s="59"/>
      <c r="AP17" s="59"/>
      <c r="AQ17" s="59"/>
      <c r="AR17" s="59"/>
      <c r="AS17" s="59"/>
      <c r="AT17" s="59"/>
      <c r="AU17" s="59"/>
      <c r="AX17" s="198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208"/>
      <c r="BT17" s="208"/>
      <c r="BU17" s="208"/>
      <c r="BV17" s="208"/>
      <c r="BW17" s="208"/>
      <c r="BX17" s="208"/>
      <c r="BY17" s="208"/>
      <c r="BZ17" s="209"/>
    </row>
    <row r="18" spans="2:78" ht="8.25" customHeight="1">
      <c r="B18" s="194"/>
      <c r="C18" s="194"/>
      <c r="E18" s="138"/>
      <c r="F18" s="57"/>
      <c r="G18" s="57"/>
      <c r="H18" s="57"/>
      <c r="I18" s="57"/>
      <c r="J18" s="57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57"/>
      <c r="V18" s="57"/>
      <c r="W18" s="57"/>
      <c r="X18" s="57"/>
      <c r="Y18" s="57"/>
      <c r="Z18" s="57"/>
      <c r="AA18" s="139"/>
      <c r="AC18" s="473"/>
      <c r="AD18" s="473"/>
      <c r="AE18" s="473"/>
      <c r="AF18" s="473"/>
      <c r="AG18" s="473"/>
      <c r="AH18" s="473"/>
      <c r="AI18" s="473"/>
      <c r="AJ18" s="45"/>
      <c r="AK18" s="45"/>
      <c r="AL18" s="45"/>
      <c r="AM18" s="45"/>
      <c r="AN18" s="45"/>
      <c r="AO18" s="59"/>
      <c r="AP18" s="59"/>
      <c r="AQ18" s="59"/>
      <c r="AR18" s="59"/>
      <c r="AS18" s="59"/>
      <c r="AT18" s="59"/>
      <c r="AU18" s="59"/>
      <c r="AX18" s="198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208"/>
      <c r="BT18" s="208"/>
      <c r="BU18" s="208"/>
      <c r="BV18" s="208"/>
      <c r="BW18" s="208"/>
      <c r="BX18" s="208"/>
      <c r="BY18" s="208"/>
      <c r="BZ18" s="209"/>
    </row>
    <row r="19" spans="5:78" ht="8.25" customHeight="1" thickBot="1">
      <c r="E19" s="138"/>
      <c r="F19" s="57"/>
      <c r="G19" s="57"/>
      <c r="H19" s="57"/>
      <c r="I19" s="57"/>
      <c r="J19" s="57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57"/>
      <c r="V19" s="57"/>
      <c r="W19" s="57"/>
      <c r="X19" s="57"/>
      <c r="Y19" s="57"/>
      <c r="Z19" s="57"/>
      <c r="AA19" s="139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X19" s="200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10"/>
      <c r="BT19" s="210"/>
      <c r="BU19" s="210"/>
      <c r="BV19" s="210"/>
      <c r="BW19" s="210"/>
      <c r="BX19" s="210"/>
      <c r="BY19" s="210"/>
      <c r="BZ19" s="211"/>
    </row>
    <row r="20" spans="5:47" ht="8.25" customHeight="1">
      <c r="E20" s="138"/>
      <c r="F20" s="57"/>
      <c r="G20" s="57"/>
      <c r="H20" s="57"/>
      <c r="I20" s="57"/>
      <c r="J20" s="168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139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</row>
    <row r="21" spans="5:47" ht="8.25" customHeight="1" thickBot="1">
      <c r="E21" s="138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139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</row>
    <row r="22" spans="5:78" ht="8.25" customHeight="1">
      <c r="E22" s="138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39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X22" s="196" t="s">
        <v>27</v>
      </c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 t="s">
        <v>25</v>
      </c>
      <c r="BR22" s="197"/>
      <c r="BS22" s="206">
        <f>2*BS10/N7</f>
        <v>25</v>
      </c>
      <c r="BT22" s="206"/>
      <c r="BU22" s="206"/>
      <c r="BV22" s="206"/>
      <c r="BW22" s="206"/>
      <c r="BX22" s="206"/>
      <c r="BY22" s="206"/>
      <c r="BZ22" s="207"/>
    </row>
    <row r="23" spans="5:78" ht="8.25" customHeight="1">
      <c r="E23" s="138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39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X23" s="198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208"/>
      <c r="BT23" s="208"/>
      <c r="BU23" s="208"/>
      <c r="BV23" s="208"/>
      <c r="BW23" s="208"/>
      <c r="BX23" s="208"/>
      <c r="BY23" s="208"/>
      <c r="BZ23" s="209"/>
    </row>
    <row r="24" spans="5:78" ht="8.25" customHeight="1">
      <c r="E24" s="138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139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X24" s="198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208"/>
      <c r="BT24" s="208"/>
      <c r="BU24" s="208"/>
      <c r="BV24" s="208"/>
      <c r="BW24" s="208"/>
      <c r="BX24" s="208"/>
      <c r="BY24" s="208"/>
      <c r="BZ24" s="209"/>
    </row>
    <row r="25" spans="5:78" ht="8.25" customHeight="1" thickBot="1">
      <c r="E25" s="138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139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X25" s="200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10"/>
      <c r="BT25" s="210"/>
      <c r="BU25" s="210"/>
      <c r="BV25" s="210"/>
      <c r="BW25" s="210"/>
      <c r="BX25" s="210"/>
      <c r="BY25" s="210"/>
      <c r="BZ25" s="211"/>
    </row>
    <row r="26" spans="5:47" ht="8.25" customHeight="1">
      <c r="E26" s="138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139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</row>
    <row r="27" spans="5:47" ht="8.25" customHeight="1" thickBot="1"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2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</row>
    <row r="28" spans="36:62" ht="8.25" customHeight="1"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</row>
    <row r="29" spans="5:47" ht="8.25" customHeight="1">
      <c r="E29" s="143"/>
      <c r="F29" s="143"/>
      <c r="G29" s="143"/>
      <c r="H29" s="143"/>
      <c r="I29" s="143"/>
      <c r="J29" s="143"/>
      <c r="K29" s="143"/>
      <c r="L29" s="143"/>
      <c r="M29" s="143"/>
      <c r="N29" s="194" t="s">
        <v>8</v>
      </c>
      <c r="O29" s="194"/>
      <c r="P29" s="194"/>
      <c r="Q29" s="194"/>
      <c r="R29" s="194"/>
      <c r="S29" s="194"/>
      <c r="T29" s="143"/>
      <c r="U29" s="143"/>
      <c r="V29" s="143"/>
      <c r="W29" s="143"/>
      <c r="X29" s="143"/>
      <c r="Y29" s="143"/>
      <c r="Z29" s="143"/>
      <c r="AA29" s="143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</row>
    <row r="30" spans="5:76" ht="8.25" customHeight="1">
      <c r="E30" s="143"/>
      <c r="F30" s="143"/>
      <c r="G30" s="143"/>
      <c r="H30" s="143"/>
      <c r="I30" s="143"/>
      <c r="J30" s="143"/>
      <c r="K30" s="143"/>
      <c r="L30" s="143"/>
      <c r="M30" s="143"/>
      <c r="N30" s="194"/>
      <c r="O30" s="194"/>
      <c r="P30" s="194"/>
      <c r="Q30" s="194"/>
      <c r="R30" s="194"/>
      <c r="S30" s="194"/>
      <c r="T30" s="143"/>
      <c r="U30" s="143"/>
      <c r="V30" s="143"/>
      <c r="W30" s="143"/>
      <c r="X30" s="143"/>
      <c r="Y30" s="143"/>
      <c r="Z30" s="143"/>
      <c r="AA30" s="143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</row>
    <row r="31" spans="63:76" ht="8.25" customHeight="1"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</row>
    <row r="32" spans="63:76" ht="8.25" customHeight="1"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</row>
    <row r="33" spans="3:77" ht="8.25" customHeight="1" thickBot="1">
      <c r="C33" s="45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45"/>
      <c r="AB33" s="45"/>
      <c r="AC33" s="45"/>
      <c r="AD33" s="45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45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45"/>
      <c r="BV33" s="45"/>
      <c r="BW33" s="45"/>
      <c r="BX33" s="45"/>
      <c r="BY33" s="59"/>
    </row>
    <row r="34" spans="3:77" ht="8.25" customHeight="1">
      <c r="C34" s="45"/>
      <c r="D34" s="57"/>
      <c r="E34" s="57"/>
      <c r="F34" s="57"/>
      <c r="G34" s="57"/>
      <c r="H34" s="57"/>
      <c r="I34" s="57"/>
      <c r="J34" s="57"/>
      <c r="K34" s="136"/>
      <c r="L34" s="136"/>
      <c r="M34" s="136"/>
      <c r="N34" s="136"/>
      <c r="O34" s="136"/>
      <c r="P34" s="136"/>
      <c r="Q34" s="136"/>
      <c r="R34" s="136"/>
      <c r="S34" s="136"/>
      <c r="T34" s="144"/>
      <c r="U34" s="144"/>
      <c r="V34" s="136"/>
      <c r="W34" s="136"/>
      <c r="X34" s="136"/>
      <c r="Y34" s="136"/>
      <c r="Z34" s="136"/>
      <c r="AA34" s="45"/>
      <c r="AB34" s="45"/>
      <c r="AC34" s="45"/>
      <c r="AD34" s="45"/>
      <c r="AH34" s="57"/>
      <c r="AI34" s="57"/>
      <c r="AJ34" s="57"/>
      <c r="AK34" s="57"/>
      <c r="AL34" s="57"/>
      <c r="AM34" s="57"/>
      <c r="AN34" s="57"/>
      <c r="AO34" s="136"/>
      <c r="AP34" s="136"/>
      <c r="AQ34" s="136"/>
      <c r="AR34" s="136"/>
      <c r="AS34" s="136"/>
      <c r="AT34" s="136"/>
      <c r="AU34" s="136"/>
      <c r="AV34" s="136"/>
      <c r="AW34" s="136"/>
      <c r="AX34" s="144"/>
      <c r="AY34" s="145"/>
      <c r="AZ34" s="145"/>
      <c r="BA34" s="145"/>
      <c r="BB34" s="145"/>
      <c r="BC34" s="144"/>
      <c r="BD34" s="136"/>
      <c r="BE34" s="136"/>
      <c r="BF34" s="136"/>
      <c r="BG34" s="136"/>
      <c r="BH34" s="136"/>
      <c r="BI34" s="45"/>
      <c r="BJ34" s="45"/>
      <c r="BK34" s="45"/>
      <c r="BL34" s="45"/>
      <c r="BM34" s="45"/>
      <c r="BN34" s="45"/>
      <c r="BO34" s="45"/>
      <c r="BP34" s="57"/>
      <c r="BQ34" s="57"/>
      <c r="BR34" s="57"/>
      <c r="BS34" s="57"/>
      <c r="BT34" s="57"/>
      <c r="BU34" s="45"/>
      <c r="BV34" s="45"/>
      <c r="BW34" s="45"/>
      <c r="BX34" s="45"/>
      <c r="BY34" s="59"/>
    </row>
    <row r="35" spans="3:77" ht="8.25" customHeight="1">
      <c r="C35" s="45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45"/>
      <c r="U35" s="45"/>
      <c r="V35" s="57"/>
      <c r="W35" s="57"/>
      <c r="X35" s="57"/>
      <c r="Y35" s="57"/>
      <c r="Z35" s="57"/>
      <c r="AA35" s="45"/>
      <c r="AB35" s="45"/>
      <c r="AC35" s="45"/>
      <c r="AD35" s="45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45"/>
      <c r="BC35" s="45"/>
      <c r="BD35" s="57"/>
      <c r="BE35" s="57"/>
      <c r="BF35" s="57"/>
      <c r="BG35" s="57"/>
      <c r="BH35" s="57"/>
      <c r="BI35" s="45"/>
      <c r="BJ35" s="45"/>
      <c r="BK35" s="45"/>
      <c r="BL35" s="45"/>
      <c r="BM35" s="45"/>
      <c r="BN35" s="45"/>
      <c r="BO35" s="45"/>
      <c r="BP35" s="57"/>
      <c r="BQ35" s="57"/>
      <c r="BR35" s="57"/>
      <c r="BS35" s="57"/>
      <c r="BT35" s="57"/>
      <c r="BU35" s="45"/>
      <c r="BV35" s="45"/>
      <c r="BW35" s="45"/>
      <c r="BX35" s="45"/>
      <c r="BY35" s="59"/>
    </row>
    <row r="36" spans="3:77" ht="8.25" customHeight="1">
      <c r="C36" s="45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45"/>
      <c r="U36" s="45"/>
      <c r="V36" s="57"/>
      <c r="W36" s="57"/>
      <c r="X36" s="57"/>
      <c r="Y36" s="57"/>
      <c r="Z36" s="57"/>
      <c r="AA36" s="45"/>
      <c r="AB36" s="45"/>
      <c r="AC36" s="45"/>
      <c r="AD36" s="45"/>
      <c r="AE36" s="45"/>
      <c r="AH36" s="57"/>
      <c r="AI36" s="57"/>
      <c r="AJ36" s="57"/>
      <c r="AK36" s="57"/>
      <c r="AL36" s="57"/>
      <c r="AM36" s="57"/>
      <c r="AN36" s="57"/>
      <c r="AO36" s="57"/>
      <c r="AP36" s="57"/>
      <c r="BC36" s="45"/>
      <c r="BD36" s="57"/>
      <c r="BE36" s="57"/>
      <c r="BF36" s="57"/>
      <c r="BG36" s="57"/>
      <c r="BH36" s="57"/>
      <c r="BI36" s="45"/>
      <c r="BJ36" s="45"/>
      <c r="BK36" s="45"/>
      <c r="BL36" s="45"/>
      <c r="BM36" s="45"/>
      <c r="BN36" s="45"/>
      <c r="BO36" s="45"/>
      <c r="BP36" s="57"/>
      <c r="BQ36" s="57"/>
      <c r="BR36" s="57"/>
      <c r="BS36" s="57"/>
      <c r="BT36" s="57"/>
      <c r="BU36" s="45"/>
      <c r="BV36" s="45"/>
      <c r="BW36" s="45"/>
      <c r="BX36" s="45"/>
      <c r="BY36" s="59"/>
    </row>
    <row r="37" spans="3:77" ht="8.25" customHeight="1">
      <c r="C37" s="45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45"/>
      <c r="U37" s="45"/>
      <c r="V37" s="57"/>
      <c r="W37" s="57"/>
      <c r="X37" s="57"/>
      <c r="Y37" s="57"/>
      <c r="Z37" s="57"/>
      <c r="AA37" s="45"/>
      <c r="AB37" s="45"/>
      <c r="AC37" s="45"/>
      <c r="AD37" s="45"/>
      <c r="AE37" s="45"/>
      <c r="AH37" s="57"/>
      <c r="AI37" s="57"/>
      <c r="AJ37" s="57"/>
      <c r="AK37" s="57"/>
      <c r="AL37" s="57"/>
      <c r="AM37" s="57"/>
      <c r="AN37" s="57"/>
      <c r="AO37" s="57"/>
      <c r="AP37" s="57"/>
      <c r="BC37" s="45"/>
      <c r="BD37" s="57"/>
      <c r="BE37" s="57"/>
      <c r="BF37" s="57"/>
      <c r="BG37" s="57"/>
      <c r="BH37" s="57"/>
      <c r="BI37" s="45"/>
      <c r="BJ37" s="45"/>
      <c r="BK37" s="45"/>
      <c r="BL37" s="45"/>
      <c r="BM37" s="45"/>
      <c r="BN37" s="45"/>
      <c r="BO37" s="45"/>
      <c r="BP37" s="57"/>
      <c r="BQ37" s="57"/>
      <c r="BR37" s="57"/>
      <c r="BS37" s="57"/>
      <c r="BT37" s="57"/>
      <c r="BU37" s="45"/>
      <c r="BV37" s="45"/>
      <c r="BW37" s="45"/>
      <c r="BX37" s="45"/>
      <c r="BY37" s="45"/>
    </row>
    <row r="38" spans="3:77" ht="8.25" customHeight="1">
      <c r="C38" s="45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45"/>
      <c r="U38" s="45"/>
      <c r="V38" s="57"/>
      <c r="W38" s="57"/>
      <c r="X38" s="57"/>
      <c r="Y38" s="57"/>
      <c r="Z38" s="57"/>
      <c r="AC38" s="45"/>
      <c r="AD38" s="45"/>
      <c r="AE38" s="45"/>
      <c r="AH38" s="57"/>
      <c r="AI38" s="57"/>
      <c r="AJ38" s="57"/>
      <c r="AK38" s="57"/>
      <c r="AL38" s="57"/>
      <c r="AM38" s="57"/>
      <c r="AN38" s="57"/>
      <c r="AO38" s="57"/>
      <c r="AP38" s="57"/>
      <c r="BC38" s="45"/>
      <c r="BD38" s="57"/>
      <c r="BE38" s="57"/>
      <c r="BF38" s="57"/>
      <c r="BG38" s="57"/>
      <c r="BH38" s="57"/>
      <c r="BI38" s="212" t="s">
        <v>7</v>
      </c>
      <c r="BJ38" s="212"/>
      <c r="BK38" s="45"/>
      <c r="BL38" s="45"/>
      <c r="BM38" s="45"/>
      <c r="BN38" s="45"/>
      <c r="BO38" s="45"/>
      <c r="BP38" s="57"/>
      <c r="BQ38" s="57"/>
      <c r="BR38" s="57"/>
      <c r="BS38" s="57"/>
      <c r="BT38" s="57"/>
      <c r="BU38" s="61"/>
      <c r="BV38" s="61"/>
      <c r="BW38" s="45"/>
      <c r="BX38" s="45"/>
      <c r="BY38" s="45"/>
    </row>
    <row r="39" spans="3:77" ht="8.25" customHeight="1">
      <c r="C39" s="45"/>
      <c r="D39" s="57"/>
      <c r="E39" s="57"/>
      <c r="F39" s="57"/>
      <c r="G39" s="57"/>
      <c r="H39" s="57"/>
      <c r="I39" s="57"/>
      <c r="J39" s="57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57"/>
      <c r="W39" s="57"/>
      <c r="X39" s="57"/>
      <c r="Y39" s="57"/>
      <c r="Z39" s="57"/>
      <c r="AC39" s="45"/>
      <c r="AD39" s="45"/>
      <c r="AE39" s="45"/>
      <c r="AH39" s="57"/>
      <c r="AI39" s="57"/>
      <c r="AJ39" s="57"/>
      <c r="AK39" s="57"/>
      <c r="AL39" s="57"/>
      <c r="AM39" s="57"/>
      <c r="AN39" s="57"/>
      <c r="AO39" s="57"/>
      <c r="AP39" s="57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C39" s="45"/>
      <c r="BD39" s="57"/>
      <c r="BE39" s="57"/>
      <c r="BF39" s="57"/>
      <c r="BG39" s="57"/>
      <c r="BH39" s="57"/>
      <c r="BI39" s="212"/>
      <c r="BJ39" s="212"/>
      <c r="BK39" s="58"/>
      <c r="BL39" s="58"/>
      <c r="BM39" s="45"/>
      <c r="BN39" s="45"/>
      <c r="BO39" s="45"/>
      <c r="BP39" s="57"/>
      <c r="BQ39" s="57"/>
      <c r="BR39" s="57"/>
      <c r="BS39" s="57"/>
      <c r="BT39" s="57"/>
      <c r="BU39" s="61"/>
      <c r="BV39" s="61"/>
      <c r="BW39" s="45"/>
      <c r="BX39" s="45"/>
      <c r="BY39" s="59"/>
    </row>
    <row r="40" spans="3:77" ht="8.25" customHeight="1">
      <c r="C40" s="45"/>
      <c r="D40" s="57"/>
      <c r="E40" s="57"/>
      <c r="F40" s="57"/>
      <c r="G40" s="57"/>
      <c r="H40" s="57"/>
      <c r="I40" s="57"/>
      <c r="J40" s="57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57"/>
      <c r="W40" s="57"/>
      <c r="X40" s="57"/>
      <c r="Y40" s="57"/>
      <c r="Z40" s="59">
        <f>L49</f>
        <v>10</v>
      </c>
      <c r="AA40" s="212" t="s">
        <v>7</v>
      </c>
      <c r="AB40" s="212"/>
      <c r="AC40" s="59"/>
      <c r="AD40" s="59"/>
      <c r="AE40" s="45"/>
      <c r="AH40" s="57"/>
      <c r="AI40" s="57"/>
      <c r="AJ40" s="57"/>
      <c r="AK40" s="57"/>
      <c r="AL40" s="57"/>
      <c r="AM40" s="57"/>
      <c r="AN40" s="57"/>
      <c r="AO40" s="57"/>
      <c r="AP40" s="57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C40" s="57"/>
      <c r="BD40" s="57"/>
      <c r="BE40" s="57"/>
      <c r="BF40" s="57"/>
      <c r="BG40" s="57"/>
      <c r="BH40" s="59">
        <f>AP49</f>
        <v>0</v>
      </c>
      <c r="BI40" s="59"/>
      <c r="BJ40" s="59"/>
      <c r="BK40" s="58"/>
      <c r="BL40" s="58"/>
      <c r="BM40" s="45"/>
      <c r="BN40" s="45"/>
      <c r="BO40" s="57"/>
      <c r="BP40" s="57"/>
      <c r="BQ40" s="57"/>
      <c r="BR40" s="57"/>
      <c r="BS40" s="57"/>
      <c r="BT40" s="59"/>
      <c r="BU40" s="59"/>
      <c r="BV40" s="59"/>
      <c r="BW40" s="59"/>
      <c r="BX40" s="59"/>
      <c r="BY40" s="59"/>
    </row>
    <row r="41" spans="3:77" ht="8.25" customHeight="1">
      <c r="C41" s="45"/>
      <c r="D41" s="57"/>
      <c r="E41" s="57"/>
      <c r="F41" s="57"/>
      <c r="G41" s="57"/>
      <c r="H41" s="57"/>
      <c r="I41" s="57"/>
      <c r="J41" s="57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57"/>
      <c r="W41" s="57"/>
      <c r="X41" s="57"/>
      <c r="Y41" s="57"/>
      <c r="Z41" s="59"/>
      <c r="AA41" s="212"/>
      <c r="AB41" s="212"/>
      <c r="AC41" s="59"/>
      <c r="AD41" s="59"/>
      <c r="AE41" s="45"/>
      <c r="AH41" s="57"/>
      <c r="AI41" s="57"/>
      <c r="AJ41" s="57"/>
      <c r="AK41" s="57"/>
      <c r="AL41" s="57"/>
      <c r="AM41" s="57"/>
      <c r="AN41" s="57"/>
      <c r="AO41" s="57"/>
      <c r="AP41" s="57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C41" s="57"/>
      <c r="BD41" s="57"/>
      <c r="BE41" s="57"/>
      <c r="BF41" s="57"/>
      <c r="BG41" s="57"/>
      <c r="BH41" s="59"/>
      <c r="BI41" s="59"/>
      <c r="BJ41" s="59"/>
      <c r="BK41" s="58"/>
      <c r="BL41" s="58"/>
      <c r="BM41" s="45"/>
      <c r="BN41" s="45"/>
      <c r="BO41" s="57"/>
      <c r="BP41" s="57"/>
      <c r="BQ41" s="57"/>
      <c r="BR41" s="57"/>
      <c r="BS41" s="57"/>
      <c r="BT41" s="59"/>
      <c r="BU41" s="59"/>
      <c r="BV41" s="59"/>
      <c r="BW41" s="59"/>
      <c r="BX41" s="59"/>
      <c r="BY41" s="59"/>
    </row>
    <row r="42" spans="3:77" ht="8.25" customHeight="1">
      <c r="C42" s="45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9"/>
      <c r="O42" s="59"/>
      <c r="P42" s="57"/>
      <c r="Q42" s="57"/>
      <c r="R42" s="57"/>
      <c r="S42" s="57"/>
      <c r="T42" s="45"/>
      <c r="U42" s="45"/>
      <c r="V42" s="57"/>
      <c r="W42" s="57"/>
      <c r="X42" s="57"/>
      <c r="Y42" s="57"/>
      <c r="Z42" s="57"/>
      <c r="AA42" s="45"/>
      <c r="AB42" s="45"/>
      <c r="AC42" s="45"/>
      <c r="AD42" s="45"/>
      <c r="AE42" s="45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9"/>
      <c r="AS42" s="59"/>
      <c r="AT42" s="57"/>
      <c r="AU42" s="57"/>
      <c r="AV42" s="57"/>
      <c r="AW42" s="57"/>
      <c r="AX42" s="45"/>
      <c r="BC42" s="45"/>
      <c r="BD42" s="57"/>
      <c r="BE42" s="57"/>
      <c r="BF42" s="57"/>
      <c r="BG42" s="57"/>
      <c r="BH42" s="57"/>
      <c r="BI42" s="45"/>
      <c r="BJ42" s="45"/>
      <c r="BK42" s="45"/>
      <c r="BL42" s="45"/>
      <c r="BM42" s="45"/>
      <c r="BN42" s="45"/>
      <c r="BO42" s="45"/>
      <c r="BP42" s="57"/>
      <c r="BQ42" s="57"/>
      <c r="BR42" s="57"/>
      <c r="BS42" s="57"/>
      <c r="BT42" s="57"/>
      <c r="BU42" s="45"/>
      <c r="BV42" s="45"/>
      <c r="BW42" s="45"/>
      <c r="BX42" s="45"/>
      <c r="BY42" s="59"/>
    </row>
    <row r="43" spans="3:77" ht="8.25" customHeight="1">
      <c r="C43" s="45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9"/>
      <c r="O43" s="59"/>
      <c r="P43" s="57"/>
      <c r="Q43" s="57"/>
      <c r="R43" s="57"/>
      <c r="S43" s="57"/>
      <c r="T43" s="45"/>
      <c r="U43" s="45"/>
      <c r="V43" s="57"/>
      <c r="W43" s="57"/>
      <c r="X43" s="57"/>
      <c r="Y43" s="57"/>
      <c r="Z43" s="57"/>
      <c r="AA43" s="45"/>
      <c r="AB43" s="45"/>
      <c r="AC43" s="45"/>
      <c r="AD43" s="45"/>
      <c r="AE43" s="59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9"/>
      <c r="AS43" s="59"/>
      <c r="AT43" s="57"/>
      <c r="AU43" s="57"/>
      <c r="AV43" s="57"/>
      <c r="AW43" s="57"/>
      <c r="AX43" s="45"/>
      <c r="BC43" s="45"/>
      <c r="BD43" s="57"/>
      <c r="BE43" s="57"/>
      <c r="BF43" s="57"/>
      <c r="BG43" s="57"/>
      <c r="BH43" s="57"/>
      <c r="BI43" s="45"/>
      <c r="BJ43" s="45"/>
      <c r="BK43" s="45"/>
      <c r="BL43" s="45"/>
      <c r="BM43" s="45"/>
      <c r="BN43" s="45"/>
      <c r="BO43" s="45"/>
      <c r="BP43" s="57"/>
      <c r="BQ43" s="57"/>
      <c r="BR43" s="57"/>
      <c r="BS43" s="57"/>
      <c r="BT43" s="57"/>
      <c r="BU43" s="45"/>
      <c r="BV43" s="45"/>
      <c r="BW43" s="45"/>
      <c r="BX43" s="45"/>
      <c r="BY43" s="45"/>
    </row>
    <row r="44" spans="3:77" ht="8.25" customHeight="1">
      <c r="C44" s="45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45"/>
      <c r="U44" s="59"/>
      <c r="V44" s="57"/>
      <c r="W44" s="57"/>
      <c r="X44" s="57"/>
      <c r="Y44" s="57"/>
      <c r="Z44" s="57"/>
      <c r="AA44" s="45"/>
      <c r="AB44" s="59"/>
      <c r="AC44" s="59"/>
      <c r="AD44" s="59"/>
      <c r="AE44" s="59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45"/>
      <c r="BC44" s="59"/>
      <c r="BD44" s="57"/>
      <c r="BE44" s="57"/>
      <c r="BF44" s="57"/>
      <c r="BG44" s="57"/>
      <c r="BH44" s="57"/>
      <c r="BI44" s="45"/>
      <c r="BJ44" s="59"/>
      <c r="BK44" s="45"/>
      <c r="BL44" s="45"/>
      <c r="BM44" s="45"/>
      <c r="BN44" s="45"/>
      <c r="BO44" s="59"/>
      <c r="BP44" s="57"/>
      <c r="BQ44" s="57"/>
      <c r="BR44" s="57"/>
      <c r="BS44" s="57"/>
      <c r="BT44" s="57"/>
      <c r="BU44" s="45"/>
      <c r="BV44" s="59"/>
      <c r="BW44" s="59"/>
      <c r="BX44" s="59"/>
      <c r="BY44" s="45"/>
    </row>
    <row r="45" spans="3:77" ht="8.25" customHeight="1">
      <c r="C45" s="45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45"/>
      <c r="U45" s="59"/>
      <c r="V45" s="57"/>
      <c r="W45" s="57"/>
      <c r="X45" s="57"/>
      <c r="Y45" s="57"/>
      <c r="Z45" s="57"/>
      <c r="AA45" s="45"/>
      <c r="AB45" s="59"/>
      <c r="AC45" s="59"/>
      <c r="AD45" s="59"/>
      <c r="AE45" s="45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45"/>
      <c r="BC45" s="59"/>
      <c r="BD45" s="57"/>
      <c r="BE45" s="57"/>
      <c r="BF45" s="57"/>
      <c r="BG45" s="57"/>
      <c r="BH45" s="57"/>
      <c r="BI45" s="45"/>
      <c r="BJ45" s="59"/>
      <c r="BK45" s="45"/>
      <c r="BL45" s="45"/>
      <c r="BM45" s="45"/>
      <c r="BN45" s="45"/>
      <c r="BO45" s="59"/>
      <c r="BP45" s="57"/>
      <c r="BQ45" s="57"/>
      <c r="BR45" s="57"/>
      <c r="BS45" s="57"/>
      <c r="BT45" s="57"/>
      <c r="BU45" s="45"/>
      <c r="BV45" s="59"/>
      <c r="BW45" s="59"/>
      <c r="BX45" s="59"/>
      <c r="BY45" s="59"/>
    </row>
    <row r="46" spans="3:77" ht="8.25" customHeight="1">
      <c r="C46" s="45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45"/>
      <c r="U46" s="45"/>
      <c r="V46" s="57"/>
      <c r="W46" s="57"/>
      <c r="X46" s="57"/>
      <c r="Y46" s="57"/>
      <c r="Z46" s="57"/>
      <c r="AA46" s="45"/>
      <c r="AB46" s="45"/>
      <c r="AC46" s="45"/>
      <c r="AD46" s="45"/>
      <c r="AE46" s="45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45"/>
      <c r="BC46" s="45"/>
      <c r="BD46" s="57"/>
      <c r="BE46" s="57"/>
      <c r="BF46" s="57"/>
      <c r="BG46" s="57"/>
      <c r="BH46" s="57"/>
      <c r="BI46" s="45"/>
      <c r="BJ46" s="45"/>
      <c r="BK46" s="45"/>
      <c r="BL46" s="45"/>
      <c r="BM46" s="45"/>
      <c r="BN46" s="45"/>
      <c r="BO46" s="45"/>
      <c r="BP46" s="57"/>
      <c r="BQ46" s="57"/>
      <c r="BR46" s="57"/>
      <c r="BS46" s="57"/>
      <c r="BT46" s="57"/>
      <c r="BU46" s="45"/>
      <c r="BV46" s="45"/>
      <c r="BW46" s="45"/>
      <c r="BX46" s="45"/>
      <c r="BY46" s="59"/>
    </row>
    <row r="47" spans="3:77" ht="8.25" customHeight="1" thickBot="1">
      <c r="C47" s="45"/>
      <c r="D47" s="57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86"/>
      <c r="U47" s="45"/>
      <c r="V47" s="57"/>
      <c r="W47" s="57"/>
      <c r="X47" s="57"/>
      <c r="Y47" s="57"/>
      <c r="Z47" s="57"/>
      <c r="AA47" s="45"/>
      <c r="AB47" s="45"/>
      <c r="AC47" s="45"/>
      <c r="AD47" s="45"/>
      <c r="AE47" s="59"/>
      <c r="AH47" s="57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45"/>
      <c r="BD47" s="57"/>
      <c r="BE47" s="57"/>
      <c r="BF47" s="57"/>
      <c r="BG47" s="57"/>
      <c r="BH47" s="57"/>
      <c r="BI47" s="45"/>
      <c r="BJ47" s="45"/>
      <c r="BK47" s="57"/>
      <c r="BL47" s="57"/>
      <c r="BM47" s="57"/>
      <c r="BN47" s="57"/>
      <c r="BO47" s="45"/>
      <c r="BP47" s="57"/>
      <c r="BQ47" s="57"/>
      <c r="BR47" s="57"/>
      <c r="BS47" s="57"/>
      <c r="BT47" s="57"/>
      <c r="BU47" s="45"/>
      <c r="BV47" s="45"/>
      <c r="BW47" s="45"/>
      <c r="BX47" s="45"/>
      <c r="BY47" s="59"/>
    </row>
    <row r="48" spans="3:77" ht="8.25" customHeight="1">
      <c r="C48" s="45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45"/>
      <c r="AB48" s="45"/>
      <c r="AC48" s="45"/>
      <c r="AD48" s="45"/>
      <c r="AE48" s="59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45"/>
      <c r="BF48" s="45"/>
      <c r="BG48" s="45"/>
      <c r="BH48" s="45"/>
      <c r="BI48" s="45"/>
      <c r="BK48" s="57"/>
      <c r="BL48" s="57"/>
      <c r="BM48" s="57"/>
      <c r="BN48" s="57"/>
      <c r="BO48" s="57"/>
      <c r="BP48" s="57"/>
      <c r="BQ48" s="45"/>
      <c r="BR48" s="45"/>
      <c r="BS48" s="45"/>
      <c r="BT48" s="45"/>
      <c r="BU48" s="45"/>
      <c r="BV48" s="45"/>
      <c r="BW48" s="45"/>
      <c r="BX48" s="45"/>
      <c r="BY48" s="59"/>
    </row>
    <row r="49" spans="3:76" ht="8.25" customHeight="1">
      <c r="C49" s="45"/>
      <c r="D49" s="57"/>
      <c r="E49" s="57"/>
      <c r="F49" s="57"/>
      <c r="G49" s="57"/>
      <c r="H49" s="57"/>
      <c r="K49" s="59"/>
      <c r="L49" s="59">
        <v>10</v>
      </c>
      <c r="M49" s="194" t="s">
        <v>8</v>
      </c>
      <c r="N49" s="194"/>
      <c r="O49" s="59"/>
      <c r="P49" s="59"/>
      <c r="Q49" s="59"/>
      <c r="R49" s="57"/>
      <c r="S49" s="57"/>
      <c r="T49" s="57"/>
      <c r="U49" s="57"/>
      <c r="V49" s="57"/>
      <c r="W49" s="57"/>
      <c r="X49" s="57"/>
      <c r="Y49" s="57"/>
      <c r="Z49" s="57"/>
      <c r="AA49" s="45"/>
      <c r="AB49" s="45"/>
      <c r="AC49" s="45"/>
      <c r="AD49" s="45"/>
      <c r="AE49" s="45"/>
      <c r="AH49" s="57"/>
      <c r="AI49" s="57"/>
      <c r="AJ49" s="57"/>
      <c r="AK49" s="57"/>
      <c r="AL49" s="57"/>
      <c r="AO49" s="59"/>
      <c r="AP49" s="59"/>
      <c r="AQ49" s="194" t="s">
        <v>8</v>
      </c>
      <c r="AR49" s="194"/>
      <c r="AS49" s="59"/>
      <c r="AT49" s="59"/>
      <c r="AU49" s="59"/>
      <c r="AV49" s="57"/>
      <c r="AW49" s="57"/>
      <c r="AX49" s="57"/>
      <c r="AY49" s="57"/>
      <c r="AZ49" s="57"/>
      <c r="BA49" s="57"/>
      <c r="BB49" s="57"/>
      <c r="BC49" s="57"/>
      <c r="BD49" s="57"/>
      <c r="BE49" s="45"/>
      <c r="BF49" s="45"/>
      <c r="BG49" s="45"/>
      <c r="BH49" s="45"/>
      <c r="BI49" s="45"/>
      <c r="BK49" s="57"/>
      <c r="BL49" s="57"/>
      <c r="BM49" s="57"/>
      <c r="BN49" s="57"/>
      <c r="BO49" s="57"/>
      <c r="BP49" s="57"/>
      <c r="BQ49" s="45"/>
      <c r="BR49" s="45"/>
      <c r="BS49" s="45"/>
      <c r="BT49" s="45"/>
      <c r="BU49" s="45"/>
      <c r="BV49" s="45"/>
      <c r="BW49" s="45"/>
      <c r="BX49" s="45"/>
    </row>
    <row r="50" spans="3:76" ht="8.25" customHeight="1">
      <c r="C50" s="45"/>
      <c r="D50" s="57"/>
      <c r="E50" s="57"/>
      <c r="F50" s="57"/>
      <c r="G50" s="57"/>
      <c r="H50" s="57"/>
      <c r="K50" s="59"/>
      <c r="L50" s="59"/>
      <c r="M50" s="194"/>
      <c r="N50" s="194"/>
      <c r="O50" s="59"/>
      <c r="P50" s="59"/>
      <c r="Q50" s="59"/>
      <c r="R50" s="57"/>
      <c r="S50" s="57"/>
      <c r="T50" s="57"/>
      <c r="U50" s="57"/>
      <c r="V50" s="57"/>
      <c r="W50" s="57"/>
      <c r="X50" s="57"/>
      <c r="Y50" s="57"/>
      <c r="Z50" s="57"/>
      <c r="AA50" s="45"/>
      <c r="AB50" s="45"/>
      <c r="AC50" s="45"/>
      <c r="AD50" s="45"/>
      <c r="AE50" s="45"/>
      <c r="AH50" s="57"/>
      <c r="AI50" s="57"/>
      <c r="AJ50" s="57"/>
      <c r="AK50" s="57"/>
      <c r="AL50" s="57"/>
      <c r="AO50" s="59"/>
      <c r="AP50" s="59"/>
      <c r="AQ50" s="194"/>
      <c r="AR50" s="194"/>
      <c r="AS50" s="59"/>
      <c r="AT50" s="59"/>
      <c r="AU50" s="59"/>
      <c r="AV50" s="57"/>
      <c r="AW50" s="57"/>
      <c r="AX50" s="57"/>
      <c r="AY50" s="57"/>
      <c r="AZ50" s="57"/>
      <c r="BA50" s="57"/>
      <c r="BB50" s="57"/>
      <c r="BC50" s="57"/>
      <c r="BD50" s="57"/>
      <c r="BE50" s="45"/>
      <c r="BF50" s="45"/>
      <c r="BG50" s="45"/>
      <c r="BH50" s="45"/>
      <c r="BI50" s="45"/>
      <c r="BK50" s="57"/>
      <c r="BL50" s="57"/>
      <c r="BM50" s="57"/>
      <c r="BN50" s="57"/>
      <c r="BO50" s="57"/>
      <c r="BP50" s="57"/>
      <c r="BQ50" s="45"/>
      <c r="BR50" s="45"/>
      <c r="BS50" s="45"/>
      <c r="BT50" s="45"/>
      <c r="BU50" s="45"/>
      <c r="BV50" s="45"/>
      <c r="BW50" s="45"/>
      <c r="BX50" s="45"/>
    </row>
    <row r="51" spans="1:47" ht="8.2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</row>
    <row r="52" spans="1:47" ht="8.2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</row>
    <row r="53" spans="1:47" ht="8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</row>
    <row r="54" spans="1:47" ht="8.2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</row>
    <row r="55" spans="1:47" ht="8.2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</row>
    <row r="56" spans="1:47" ht="8.2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</row>
    <row r="57" spans="1:47" ht="8.2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</row>
    <row r="58" spans="1:47" ht="8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</row>
    <row r="59" spans="1:47" ht="8.2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</row>
    <row r="60" spans="1:47" ht="8.2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</row>
    <row r="61" spans="1:47" ht="8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</row>
    <row r="62" spans="1:47" ht="8.2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</row>
    <row r="63" spans="1:47" ht="8.2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</row>
    <row r="64" spans="1:47" ht="8.2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</row>
  </sheetData>
  <sheetProtection/>
  <mergeCells count="18">
    <mergeCell ref="BS22:BZ25"/>
    <mergeCell ref="AX10:BP13"/>
    <mergeCell ref="BQ10:BR13"/>
    <mergeCell ref="BS10:BZ13"/>
    <mergeCell ref="AX16:BP19"/>
    <mergeCell ref="BQ16:BR19"/>
    <mergeCell ref="BS16:BZ19"/>
    <mergeCell ref="BQ22:BR25"/>
    <mergeCell ref="A1:BM4"/>
    <mergeCell ref="BI38:BJ39"/>
    <mergeCell ref="AQ49:AR50"/>
    <mergeCell ref="N29:S30"/>
    <mergeCell ref="AA40:AB41"/>
    <mergeCell ref="M49:N50"/>
    <mergeCell ref="N7:S8"/>
    <mergeCell ref="B17:C18"/>
    <mergeCell ref="AC17:AI18"/>
    <mergeCell ref="AX22:BP25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06"/>
  <dimension ref="A1:BZ70"/>
  <sheetViews>
    <sheetView showGridLines="0" zoomScalePageLayoutView="0" workbookViewId="0" topLeftCell="A1">
      <selection activeCell="AL50" sqref="AL50"/>
    </sheetView>
  </sheetViews>
  <sheetFormatPr defaultColWidth="1.7109375" defaultRowHeight="8.25" customHeight="1"/>
  <cols>
    <col min="1" max="16384" width="1.7109375" style="129" customWidth="1"/>
  </cols>
  <sheetData>
    <row r="1" spans="1:31" ht="8.25" customHeight="1">
      <c r="A1" s="185" t="s">
        <v>268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7"/>
    </row>
    <row r="2" spans="1:31" ht="8.25" customHeight="1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90"/>
    </row>
    <row r="3" spans="1:31" ht="8.25" customHeight="1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90"/>
    </row>
    <row r="4" spans="1:31" ht="8.25" customHeight="1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/>
    </row>
    <row r="5" spans="1:31" ht="8.25" customHeight="1" thickBot="1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3"/>
    </row>
    <row r="7" spans="1:41" ht="8.2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</row>
    <row r="8" spans="1:41" ht="8.25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</row>
    <row r="9" spans="1:41" ht="8.25" customHeight="1" thickBo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8.2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258" t="s">
        <v>1</v>
      </c>
      <c r="AD10" s="258"/>
      <c r="AE10" s="125"/>
      <c r="AF10" s="252"/>
      <c r="AG10" s="253"/>
      <c r="AH10" s="253"/>
      <c r="AI10" s="253"/>
      <c r="AJ10" s="253"/>
      <c r="AK10" s="253"/>
      <c r="AL10" s="253"/>
      <c r="AM10" s="253"/>
      <c r="AN10" s="254"/>
      <c r="AO10" s="124"/>
    </row>
    <row r="11" spans="1:41" ht="8.25" customHeight="1" thickBo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258"/>
      <c r="AD11" s="258"/>
      <c r="AE11" s="125"/>
      <c r="AF11" s="255"/>
      <c r="AG11" s="256"/>
      <c r="AH11" s="256"/>
      <c r="AI11" s="256"/>
      <c r="AJ11" s="256"/>
      <c r="AK11" s="256"/>
      <c r="AL11" s="256"/>
      <c r="AM11" s="256"/>
      <c r="AN11" s="257"/>
      <c r="AO11" s="124"/>
    </row>
    <row r="12" spans="1:41" ht="8.25" customHeight="1" thickBo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</row>
    <row r="13" spans="1:41" ht="8.2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258" t="s">
        <v>14</v>
      </c>
      <c r="AD13" s="258"/>
      <c r="AE13" s="125"/>
      <c r="AF13" s="252"/>
      <c r="AG13" s="253"/>
      <c r="AH13" s="253"/>
      <c r="AI13" s="253"/>
      <c r="AJ13" s="253"/>
      <c r="AK13" s="253"/>
      <c r="AL13" s="253"/>
      <c r="AM13" s="253"/>
      <c r="AN13" s="254"/>
      <c r="AO13" s="125"/>
    </row>
    <row r="14" spans="1:41" ht="8.25" customHeight="1" thickBot="1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258"/>
      <c r="AD14" s="258"/>
      <c r="AE14" s="125"/>
      <c r="AF14" s="255"/>
      <c r="AG14" s="256"/>
      <c r="AH14" s="256"/>
      <c r="AI14" s="256"/>
      <c r="AJ14" s="256"/>
      <c r="AK14" s="256"/>
      <c r="AL14" s="256"/>
      <c r="AM14" s="256"/>
      <c r="AN14" s="257"/>
      <c r="AO14" s="125"/>
    </row>
    <row r="15" spans="1:41" ht="8.25" customHeight="1" thickBo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</row>
    <row r="16" spans="1:78" ht="8.2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258" t="s">
        <v>232</v>
      </c>
      <c r="AD16" s="258"/>
      <c r="AE16" s="125"/>
      <c r="AF16" s="252"/>
      <c r="AG16" s="253"/>
      <c r="AH16" s="253"/>
      <c r="AI16" s="253"/>
      <c r="AJ16" s="253"/>
      <c r="AK16" s="253"/>
      <c r="AL16" s="253"/>
      <c r="AM16" s="253"/>
      <c r="AN16" s="254"/>
      <c r="AO16" s="125"/>
      <c r="AQ16" s="235" t="s">
        <v>229</v>
      </c>
      <c r="AR16" s="233"/>
      <c r="AS16" s="233"/>
      <c r="AT16" s="233"/>
      <c r="AU16" s="233" t="s">
        <v>25</v>
      </c>
      <c r="AV16" s="47"/>
      <c r="AW16" s="233" t="s">
        <v>237</v>
      </c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130"/>
      <c r="BK16" s="233" t="s">
        <v>25</v>
      </c>
      <c r="BL16" s="248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</row>
    <row r="17" spans="1:78" ht="8.25" customHeight="1" thickBo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258"/>
      <c r="AD17" s="258"/>
      <c r="AE17" s="125"/>
      <c r="AF17" s="255"/>
      <c r="AG17" s="256"/>
      <c r="AH17" s="256"/>
      <c r="AI17" s="256"/>
      <c r="AJ17" s="256"/>
      <c r="AK17" s="256"/>
      <c r="AL17" s="256"/>
      <c r="AM17" s="256"/>
      <c r="AN17" s="257"/>
      <c r="AO17" s="125"/>
      <c r="AQ17" s="236"/>
      <c r="AR17" s="237"/>
      <c r="AS17" s="237"/>
      <c r="AT17" s="237"/>
      <c r="AU17" s="237"/>
      <c r="AV17" s="48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131"/>
      <c r="BK17" s="237"/>
      <c r="BL17" s="249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</row>
    <row r="18" spans="1:78" ht="8.2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Q18" s="236"/>
      <c r="AR18" s="237"/>
      <c r="AS18" s="237"/>
      <c r="AT18" s="237"/>
      <c r="AU18" s="237"/>
      <c r="AV18" s="48"/>
      <c r="AW18" s="233">
        <v>2</v>
      </c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131"/>
      <c r="BK18" s="237"/>
      <c r="BL18" s="249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</row>
    <row r="19" spans="1:78" ht="8.25" customHeight="1" thickBo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O19" s="125"/>
      <c r="AQ19" s="238"/>
      <c r="AR19" s="234"/>
      <c r="AS19" s="234"/>
      <c r="AT19" s="234"/>
      <c r="AU19" s="234"/>
      <c r="AV19" s="49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132"/>
      <c r="BK19" s="234"/>
      <c r="BL19" s="250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</row>
    <row r="20" spans="1:41" ht="8.2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69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258" t="s">
        <v>233</v>
      </c>
      <c r="AD20" s="258"/>
      <c r="AE20" s="125"/>
      <c r="AF20" s="252"/>
      <c r="AG20" s="253"/>
      <c r="AH20" s="253"/>
      <c r="AI20" s="253"/>
      <c r="AJ20" s="253"/>
      <c r="AK20" s="253"/>
      <c r="AL20" s="253"/>
      <c r="AM20" s="253"/>
      <c r="AN20" s="254"/>
      <c r="AO20" s="125"/>
    </row>
    <row r="21" spans="1:41" ht="8.25" customHeight="1" thickBo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258"/>
      <c r="AD21" s="258"/>
      <c r="AE21" s="125"/>
      <c r="AF21" s="255"/>
      <c r="AG21" s="256"/>
      <c r="AH21" s="256"/>
      <c r="AI21" s="256"/>
      <c r="AJ21" s="256"/>
      <c r="AK21" s="256"/>
      <c r="AL21" s="256"/>
      <c r="AM21" s="256"/>
      <c r="AN21" s="257"/>
      <c r="AO21" s="125"/>
    </row>
    <row r="22" spans="1:78" ht="8.25" customHeight="1" thickBo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Q22" s="235" t="s">
        <v>229</v>
      </c>
      <c r="AR22" s="233"/>
      <c r="AS22" s="233"/>
      <c r="AT22" s="233"/>
      <c r="AU22" s="233" t="s">
        <v>25</v>
      </c>
      <c r="AV22" s="47"/>
      <c r="AW22" s="233" t="s">
        <v>236</v>
      </c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130"/>
      <c r="BK22" s="233" t="s">
        <v>25</v>
      </c>
      <c r="BL22" s="248"/>
      <c r="BM22" s="239">
        <f>(AF10*AF20)+(AF13*AF23)+(AF16*AF26)</f>
        <v>0</v>
      </c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240"/>
      <c r="BY22" s="240"/>
      <c r="BZ22" s="241"/>
    </row>
    <row r="23" spans="1:78" ht="8.25" customHeight="1" thickBot="1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258" t="s">
        <v>234</v>
      </c>
      <c r="AD23" s="258"/>
      <c r="AE23" s="125"/>
      <c r="AF23" s="252"/>
      <c r="AG23" s="253"/>
      <c r="AH23" s="253"/>
      <c r="AI23" s="253"/>
      <c r="AJ23" s="253"/>
      <c r="AK23" s="253"/>
      <c r="AL23" s="253"/>
      <c r="AM23" s="253"/>
      <c r="AN23" s="254"/>
      <c r="AO23" s="111"/>
      <c r="AQ23" s="236"/>
      <c r="AR23" s="237"/>
      <c r="AS23" s="237"/>
      <c r="AT23" s="237"/>
      <c r="AU23" s="237"/>
      <c r="AV23" s="48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131"/>
      <c r="BK23" s="237"/>
      <c r="BL23" s="249"/>
      <c r="BM23" s="242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4"/>
    </row>
    <row r="24" spans="1:78" ht="8.25" customHeight="1" thickBot="1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258"/>
      <c r="AD24" s="258"/>
      <c r="AE24" s="125"/>
      <c r="AF24" s="255"/>
      <c r="AG24" s="256"/>
      <c r="AH24" s="256"/>
      <c r="AI24" s="256"/>
      <c r="AJ24" s="256"/>
      <c r="AK24" s="256"/>
      <c r="AL24" s="256"/>
      <c r="AM24" s="256"/>
      <c r="AN24" s="257"/>
      <c r="AO24" s="111"/>
      <c r="AQ24" s="236"/>
      <c r="AR24" s="237"/>
      <c r="AS24" s="237"/>
      <c r="AT24" s="237"/>
      <c r="AU24" s="237"/>
      <c r="AV24" s="48"/>
      <c r="AW24" s="233">
        <v>2</v>
      </c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131"/>
      <c r="BK24" s="237"/>
      <c r="BL24" s="249"/>
      <c r="BM24" s="242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4"/>
    </row>
    <row r="25" spans="1:78" ht="8.25" customHeight="1" thickBot="1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O25" s="125"/>
      <c r="AQ25" s="238"/>
      <c r="AR25" s="234"/>
      <c r="AS25" s="234"/>
      <c r="AT25" s="234"/>
      <c r="AU25" s="234"/>
      <c r="AV25" s="49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132"/>
      <c r="BK25" s="234"/>
      <c r="BL25" s="250"/>
      <c r="BM25" s="245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7"/>
    </row>
    <row r="26" spans="1:41" ht="8.25" customHeight="1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258" t="s">
        <v>235</v>
      </c>
      <c r="AD26" s="258"/>
      <c r="AE26" s="125"/>
      <c r="AF26" s="252"/>
      <c r="AG26" s="253"/>
      <c r="AH26" s="253"/>
      <c r="AI26" s="253"/>
      <c r="AJ26" s="253"/>
      <c r="AK26" s="253"/>
      <c r="AL26" s="253"/>
      <c r="AM26" s="253"/>
      <c r="AN26" s="254"/>
      <c r="AO26" s="125"/>
    </row>
    <row r="27" spans="1:41" ht="8.25" customHeight="1" thickBot="1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258"/>
      <c r="AD27" s="258"/>
      <c r="AE27" s="125"/>
      <c r="AF27" s="255"/>
      <c r="AG27" s="256"/>
      <c r="AH27" s="256"/>
      <c r="AI27" s="256"/>
      <c r="AJ27" s="256"/>
      <c r="AK27" s="256"/>
      <c r="AL27" s="256"/>
      <c r="AM27" s="256"/>
      <c r="AN27" s="257"/>
      <c r="AO27" s="125"/>
    </row>
    <row r="28" spans="1:71" ht="8.25" customHeight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Q28" s="259" t="s">
        <v>230</v>
      </c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</row>
    <row r="29" spans="1:71" ht="8.25" customHeight="1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O29" s="125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</row>
    <row r="30" spans="1:71" ht="8.25" customHeight="1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O30" s="125"/>
      <c r="AQ30" s="259" t="s">
        <v>231</v>
      </c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</row>
    <row r="31" spans="1:71" ht="8.25" customHeight="1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O31" s="125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</row>
    <row r="32" spans="1:41" ht="8.25" customHeight="1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O32" s="125"/>
    </row>
    <row r="33" spans="1:63" ht="8.2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D33" s="251" t="s">
        <v>267</v>
      </c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</row>
    <row r="34" spans="1:63" ht="8.25" customHeight="1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</row>
    <row r="35" spans="1:63" ht="8.25" customHeigh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</row>
    <row r="36" spans="1:63" ht="8.25" customHeight="1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</row>
    <row r="37" spans="1:63" ht="8.25" customHeight="1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</row>
    <row r="38" spans="1:26" ht="8.25" customHeight="1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</row>
    <row r="39" spans="1:69" ht="8.25" customHeight="1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E39" s="251" t="s">
        <v>327</v>
      </c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1"/>
      <c r="BG39" s="251"/>
      <c r="BH39" s="251"/>
      <c r="BI39" s="251"/>
      <c r="BJ39" s="251"/>
      <c r="BK39" s="251"/>
      <c r="BO39" s="125"/>
      <c r="BP39" s="125"/>
      <c r="BQ39" s="111"/>
    </row>
    <row r="40" spans="1:70" ht="8.25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128"/>
      <c r="BM40" s="128"/>
      <c r="BN40" s="125"/>
      <c r="BO40" s="125"/>
      <c r="BP40" s="125"/>
      <c r="BQ40" s="125"/>
      <c r="BR40" s="111"/>
    </row>
    <row r="41" spans="1:70" ht="8.25" customHeight="1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128"/>
      <c r="BM41" s="128"/>
      <c r="BN41" s="125"/>
      <c r="BO41" s="125"/>
      <c r="BP41" s="125"/>
      <c r="BQ41" s="125"/>
      <c r="BR41" s="111"/>
    </row>
    <row r="42" spans="1:70" ht="8.2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  <c r="BD42" s="251"/>
      <c r="BE42" s="251"/>
      <c r="BF42" s="251"/>
      <c r="BG42" s="251"/>
      <c r="BH42" s="251"/>
      <c r="BI42" s="251"/>
      <c r="BJ42" s="251"/>
      <c r="BK42" s="251"/>
      <c r="BL42" s="128"/>
      <c r="BM42" s="128"/>
      <c r="BN42" s="125"/>
      <c r="BO42" s="125"/>
      <c r="BP42" s="125"/>
      <c r="BQ42" s="125"/>
      <c r="BR42" s="111"/>
    </row>
    <row r="43" spans="1:70" ht="8.25" customHeight="1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BL43" s="128"/>
      <c r="BM43" s="128"/>
      <c r="BN43" s="125"/>
      <c r="BO43" s="125"/>
      <c r="BP43" s="125"/>
      <c r="BQ43" s="125"/>
      <c r="BR43" s="125"/>
    </row>
    <row r="44" spans="1:70" ht="8.25" customHeight="1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BL44" s="128"/>
      <c r="BM44" s="128"/>
      <c r="BN44" s="128"/>
      <c r="BO44" s="128"/>
      <c r="BP44" s="125"/>
      <c r="BQ44" s="125"/>
      <c r="BR44" s="125"/>
    </row>
    <row r="45" spans="1:70" ht="8.25" customHeight="1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BL45" s="128"/>
      <c r="BM45" s="128"/>
      <c r="BN45" s="128"/>
      <c r="BO45" s="128"/>
      <c r="BP45" s="125"/>
      <c r="BQ45" s="125"/>
      <c r="BR45" s="111"/>
    </row>
    <row r="46" spans="1:70" ht="8.25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BL46" s="128"/>
      <c r="BM46" s="111"/>
      <c r="BN46" s="111"/>
      <c r="BO46" s="111"/>
      <c r="BP46" s="111"/>
      <c r="BQ46" s="111"/>
      <c r="BR46" s="111"/>
    </row>
    <row r="47" spans="1:70" ht="8.25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28"/>
      <c r="BM47" s="111"/>
      <c r="BN47" s="111"/>
      <c r="BO47" s="111"/>
      <c r="BP47" s="111"/>
      <c r="BQ47" s="111"/>
      <c r="BR47" s="111"/>
    </row>
    <row r="48" spans="1:70" ht="8.25" customHeight="1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BN48" s="125"/>
      <c r="BO48" s="125"/>
      <c r="BP48" s="125"/>
      <c r="BQ48" s="125"/>
      <c r="BR48" s="111"/>
    </row>
    <row r="49" spans="1:70" ht="8.25" customHeight="1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BN49" s="125"/>
      <c r="BO49" s="125"/>
      <c r="BP49" s="125"/>
      <c r="BQ49" s="125"/>
      <c r="BR49" s="125"/>
    </row>
    <row r="50" spans="1:70" ht="8.25" customHeight="1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BN50" s="125"/>
      <c r="BO50" s="111"/>
      <c r="BP50" s="111"/>
      <c r="BQ50" s="111"/>
      <c r="BR50" s="125"/>
    </row>
    <row r="51" spans="1:70" ht="8.25" customHeight="1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BN51" s="125"/>
      <c r="BO51" s="111"/>
      <c r="BP51" s="111"/>
      <c r="BQ51" s="111"/>
      <c r="BR51" s="111"/>
    </row>
    <row r="52" spans="1:70" ht="8.25" customHeight="1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BN52" s="125"/>
      <c r="BO52" s="125"/>
      <c r="BP52" s="125"/>
      <c r="BQ52" s="125"/>
      <c r="BR52" s="111"/>
    </row>
    <row r="53" spans="1:70" ht="8.25" customHeight="1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5"/>
      <c r="BI53" s="128"/>
      <c r="BJ53" s="128"/>
      <c r="BK53" s="128"/>
      <c r="BL53" s="128"/>
      <c r="BM53" s="128"/>
      <c r="BN53" s="125"/>
      <c r="BO53" s="125"/>
      <c r="BP53" s="125"/>
      <c r="BQ53" s="125"/>
      <c r="BR53" s="111"/>
    </row>
    <row r="54" spans="1:70" ht="8.25" customHeight="1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5"/>
      <c r="BK54" s="125"/>
      <c r="BL54" s="125"/>
      <c r="BM54" s="125"/>
      <c r="BN54" s="125"/>
      <c r="BO54" s="125"/>
      <c r="BP54" s="125"/>
      <c r="BQ54" s="125"/>
      <c r="BR54" s="111"/>
    </row>
    <row r="55" spans="1:69" ht="8.25" customHeight="1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8"/>
      <c r="AQ55" s="128"/>
      <c r="AR55" s="125"/>
      <c r="AS55" s="125"/>
      <c r="AT55" s="111"/>
      <c r="AU55" s="111"/>
      <c r="AV55" s="111"/>
      <c r="AW55" s="111"/>
      <c r="AX55" s="111"/>
      <c r="AY55" s="111"/>
      <c r="AZ55" s="111"/>
      <c r="BA55" s="128"/>
      <c r="BB55" s="128"/>
      <c r="BC55" s="128"/>
      <c r="BD55" s="128"/>
      <c r="BE55" s="128"/>
      <c r="BF55" s="128"/>
      <c r="BG55" s="128"/>
      <c r="BH55" s="128"/>
      <c r="BI55" s="128"/>
      <c r="BJ55" s="125"/>
      <c r="BK55" s="125"/>
      <c r="BL55" s="125"/>
      <c r="BM55" s="125"/>
      <c r="BN55" s="125"/>
      <c r="BO55" s="125"/>
      <c r="BP55" s="125"/>
      <c r="BQ55" s="125"/>
    </row>
    <row r="56" spans="1:69" ht="8.25" customHeight="1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8"/>
      <c r="AQ56" s="128"/>
      <c r="AR56" s="125"/>
      <c r="AS56" s="125"/>
      <c r="AT56" s="111"/>
      <c r="AU56" s="111"/>
      <c r="AV56" s="111"/>
      <c r="AW56" s="111"/>
      <c r="AX56" s="111"/>
      <c r="AY56" s="111"/>
      <c r="AZ56" s="111"/>
      <c r="BA56" s="128"/>
      <c r="BB56" s="128"/>
      <c r="BC56" s="128"/>
      <c r="BD56" s="128"/>
      <c r="BE56" s="128"/>
      <c r="BF56" s="128"/>
      <c r="BG56" s="128"/>
      <c r="BH56" s="128"/>
      <c r="BI56" s="128"/>
      <c r="BJ56" s="125"/>
      <c r="BK56" s="125"/>
      <c r="BL56" s="125"/>
      <c r="BM56" s="125"/>
      <c r="BN56" s="125"/>
      <c r="BO56" s="125"/>
      <c r="BP56" s="125"/>
      <c r="BQ56" s="125"/>
    </row>
    <row r="57" spans="1:41" ht="8.25" customHeight="1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</row>
    <row r="58" spans="1:41" ht="8.25" customHeight="1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</row>
    <row r="59" spans="1:41" ht="8.25" customHeight="1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</row>
    <row r="60" spans="1:41" ht="8.25" customHeight="1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</row>
    <row r="61" spans="1:41" ht="8.25" customHeight="1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</row>
    <row r="62" spans="1:41" ht="8.25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</row>
    <row r="63" spans="1:41" ht="8.25" customHeight="1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</row>
    <row r="64" spans="1:41" ht="8.25" customHeight="1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</row>
    <row r="65" spans="1:41" ht="8.25" customHeight="1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</row>
    <row r="66" spans="1:41" ht="8.25" customHeight="1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</row>
    <row r="67" spans="1:41" ht="8.25" customHeight="1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</row>
    <row r="68" spans="1:41" ht="8.25" customHeight="1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</row>
    <row r="69" spans="1:41" ht="8.25" customHeight="1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</row>
    <row r="70" spans="1:41" ht="8.25" customHeight="1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</row>
  </sheetData>
  <sheetProtection/>
  <mergeCells count="28">
    <mergeCell ref="A1:AE5"/>
    <mergeCell ref="AC26:AD27"/>
    <mergeCell ref="AC23:AD24"/>
    <mergeCell ref="AF10:AN11"/>
    <mergeCell ref="AF13:AN14"/>
    <mergeCell ref="AF20:AN21"/>
    <mergeCell ref="AF23:AN24"/>
    <mergeCell ref="AF26:AN27"/>
    <mergeCell ref="AC10:AD11"/>
    <mergeCell ref="AC13:AD14"/>
    <mergeCell ref="AE39:BK42"/>
    <mergeCell ref="AD33:BK37"/>
    <mergeCell ref="AF16:AN17"/>
    <mergeCell ref="AQ22:AT25"/>
    <mergeCell ref="AC16:AD17"/>
    <mergeCell ref="AC20:AD21"/>
    <mergeCell ref="AQ30:BS31"/>
    <mergeCell ref="AU16:AU19"/>
    <mergeCell ref="AQ28:BS29"/>
    <mergeCell ref="AW22:BI23"/>
    <mergeCell ref="AW24:BI25"/>
    <mergeCell ref="AQ16:AT19"/>
    <mergeCell ref="AU22:AU25"/>
    <mergeCell ref="BM22:BZ25"/>
    <mergeCell ref="BK16:BL19"/>
    <mergeCell ref="BK22:BL25"/>
    <mergeCell ref="AW16:BI17"/>
    <mergeCell ref="AW18:BI19"/>
  </mergeCells>
  <printOptions/>
  <pageMargins left="0.787401575" right="0.787401575" top="0.984251969" bottom="0.984251969" header="0.4921259845" footer="0.4921259845"/>
  <pageSetup horizontalDpi="600" verticalDpi="600" orientation="landscape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7">
    <pageSetUpPr fitToPage="1"/>
  </sheetPr>
  <dimension ref="A1:BR39"/>
  <sheetViews>
    <sheetView showGridLines="0" zoomScalePageLayoutView="0" workbookViewId="0" topLeftCell="A1">
      <selection activeCell="AM26" sqref="AM26:AU27"/>
    </sheetView>
  </sheetViews>
  <sheetFormatPr defaultColWidth="1.7109375" defaultRowHeight="8.25" customHeight="1"/>
  <cols>
    <col min="1" max="16384" width="1.7109375" style="65" customWidth="1"/>
  </cols>
  <sheetData>
    <row r="1" spans="1:31" ht="9" customHeight="1">
      <c r="A1" s="185" t="s">
        <v>269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7"/>
    </row>
    <row r="2" spans="1:31" ht="9" customHeight="1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90"/>
    </row>
    <row r="3" spans="1:31" ht="9" customHeight="1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90"/>
    </row>
    <row r="4" spans="1:31" ht="9" customHeight="1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/>
    </row>
    <row r="5" spans="1:31" ht="9" customHeight="1" thickBot="1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3"/>
    </row>
    <row r="6" ht="9" customHeight="1">
      <c r="A6" s="121"/>
    </row>
    <row r="7" ht="9" customHeight="1">
      <c r="A7" s="121"/>
    </row>
    <row r="8" spans="1:34" ht="9" customHeight="1" thickBot="1">
      <c r="A8" s="121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</row>
    <row r="9" spans="1:70" ht="9" customHeight="1">
      <c r="A9" s="121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K9" s="235" t="s">
        <v>229</v>
      </c>
      <c r="AL9" s="233"/>
      <c r="AM9" s="233"/>
      <c r="AN9" s="233"/>
      <c r="AO9" s="233" t="s">
        <v>25</v>
      </c>
      <c r="AP9" s="233"/>
      <c r="AQ9" s="233" t="s">
        <v>238</v>
      </c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 t="s">
        <v>25</v>
      </c>
      <c r="BE9" s="233"/>
      <c r="BF9" s="260">
        <f>(PI()*AM26*AM26)/4</f>
        <v>7853.981633974483</v>
      </c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2"/>
    </row>
    <row r="10" spans="1:70" ht="9" customHeight="1" thickBot="1">
      <c r="A10" s="121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2"/>
      <c r="AK10" s="236"/>
      <c r="AL10" s="237"/>
      <c r="AM10" s="237"/>
      <c r="AN10" s="237"/>
      <c r="AO10" s="237"/>
      <c r="AP10" s="237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7"/>
      <c r="BE10" s="237"/>
      <c r="BF10" s="263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5"/>
    </row>
    <row r="11" spans="1:70" ht="9" customHeight="1">
      <c r="A11" s="121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4"/>
      <c r="AK11" s="236"/>
      <c r="AL11" s="237"/>
      <c r="AM11" s="237"/>
      <c r="AN11" s="237"/>
      <c r="AO11" s="237"/>
      <c r="AP11" s="237"/>
      <c r="AQ11" s="237">
        <v>4</v>
      </c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63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5"/>
    </row>
    <row r="12" spans="1:70" ht="9" customHeight="1" thickBot="1">
      <c r="A12" s="121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4"/>
      <c r="AK12" s="238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66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8"/>
    </row>
    <row r="13" spans="1:70" ht="9" customHeight="1" thickBot="1">
      <c r="A13" s="121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1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</row>
    <row r="14" spans="1:70" ht="9" customHeight="1">
      <c r="A14" s="121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1"/>
      <c r="AK14" s="235" t="s">
        <v>229</v>
      </c>
      <c r="AL14" s="233"/>
      <c r="AM14" s="233"/>
      <c r="AN14" s="233"/>
      <c r="AO14" s="233" t="s">
        <v>25</v>
      </c>
      <c r="AP14" s="233"/>
      <c r="AQ14" s="233" t="s">
        <v>239</v>
      </c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 t="s">
        <v>25</v>
      </c>
      <c r="BE14" s="233"/>
      <c r="BF14" s="260">
        <f>PI()*AM24*AM24</f>
        <v>7853.981633974483</v>
      </c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2"/>
    </row>
    <row r="15" spans="1:70" ht="9" customHeight="1">
      <c r="A15" s="121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1"/>
      <c r="AK15" s="236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63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5"/>
    </row>
    <row r="16" spans="1:70" ht="9" customHeight="1">
      <c r="A16" s="121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1"/>
      <c r="AK16" s="236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63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5"/>
    </row>
    <row r="17" spans="1:70" ht="9" customHeight="1" thickBot="1">
      <c r="A17" s="121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1"/>
      <c r="AK17" s="238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66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8"/>
    </row>
    <row r="18" spans="1:70" ht="9" customHeight="1" thickBot="1">
      <c r="A18" s="121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1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</row>
    <row r="19" spans="1:70" ht="9" customHeight="1">
      <c r="A19" s="121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K19" s="235" t="s">
        <v>261</v>
      </c>
      <c r="AL19" s="233"/>
      <c r="AM19" s="233"/>
      <c r="AN19" s="233"/>
      <c r="AO19" s="233" t="s">
        <v>25</v>
      </c>
      <c r="AP19" s="233"/>
      <c r="AQ19" s="233" t="s">
        <v>259</v>
      </c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 t="s">
        <v>25</v>
      </c>
      <c r="BE19" s="233"/>
      <c r="BF19" s="260">
        <f>PI()*AM26</f>
        <v>314.1592653589793</v>
      </c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2"/>
    </row>
    <row r="20" spans="1:70" ht="9" customHeight="1">
      <c r="A20" s="121"/>
      <c r="D20" s="123"/>
      <c r="E20" s="123"/>
      <c r="F20" s="123"/>
      <c r="G20" s="123"/>
      <c r="H20" s="123"/>
      <c r="I20" s="123"/>
      <c r="J20" s="170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K20" s="236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63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5"/>
    </row>
    <row r="21" spans="1:70" ht="9" customHeight="1">
      <c r="A21" s="121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1"/>
      <c r="AK21" s="236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63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5"/>
    </row>
    <row r="22" spans="1:70" ht="9" customHeight="1" thickBot="1">
      <c r="A22" s="121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1"/>
      <c r="AK22" s="238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66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8"/>
    </row>
    <row r="23" spans="1:34" ht="9" customHeight="1" thickBot="1">
      <c r="A23" s="121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1"/>
    </row>
    <row r="24" spans="1:47" ht="9" customHeight="1">
      <c r="A24" s="121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1"/>
      <c r="AK24" s="269" t="s">
        <v>30</v>
      </c>
      <c r="AL24" s="270"/>
      <c r="AM24" s="252">
        <v>50</v>
      </c>
      <c r="AN24" s="253"/>
      <c r="AO24" s="253"/>
      <c r="AP24" s="253"/>
      <c r="AQ24" s="253"/>
      <c r="AR24" s="253"/>
      <c r="AS24" s="253"/>
      <c r="AT24" s="253"/>
      <c r="AU24" s="254"/>
    </row>
    <row r="25" spans="1:47" ht="9" customHeight="1" thickBot="1">
      <c r="A25" s="121"/>
      <c r="D25" s="123"/>
      <c r="E25" s="123"/>
      <c r="F25" s="123"/>
      <c r="G25" s="123"/>
      <c r="H25" s="123"/>
      <c r="I25" s="121"/>
      <c r="J25" s="121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1"/>
      <c r="AK25" s="271"/>
      <c r="AL25" s="272"/>
      <c r="AM25" s="255"/>
      <c r="AN25" s="256"/>
      <c r="AO25" s="256"/>
      <c r="AP25" s="256"/>
      <c r="AQ25" s="256"/>
      <c r="AR25" s="256"/>
      <c r="AS25" s="256"/>
      <c r="AT25" s="256"/>
      <c r="AU25" s="257"/>
    </row>
    <row r="26" spans="1:48" ht="9" customHeight="1">
      <c r="A26" s="121"/>
      <c r="D26" s="123"/>
      <c r="E26" s="123"/>
      <c r="F26" s="123"/>
      <c r="G26" s="123"/>
      <c r="H26" s="123"/>
      <c r="I26" s="121"/>
      <c r="J26" s="121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1"/>
      <c r="AK26" s="269" t="s">
        <v>31</v>
      </c>
      <c r="AL26" s="270"/>
      <c r="AM26" s="273">
        <f>AM24*2</f>
        <v>100</v>
      </c>
      <c r="AN26" s="274"/>
      <c r="AO26" s="274"/>
      <c r="AP26" s="274"/>
      <c r="AQ26" s="274"/>
      <c r="AR26" s="274"/>
      <c r="AS26" s="274"/>
      <c r="AT26" s="274"/>
      <c r="AU26" s="275"/>
      <c r="AV26" s="125"/>
    </row>
    <row r="27" spans="1:49" ht="9" customHeight="1" thickBot="1">
      <c r="A27" s="121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1"/>
      <c r="AK27" s="271"/>
      <c r="AL27" s="272"/>
      <c r="AM27" s="276"/>
      <c r="AN27" s="277"/>
      <c r="AO27" s="277"/>
      <c r="AP27" s="277"/>
      <c r="AQ27" s="277"/>
      <c r="AR27" s="277"/>
      <c r="AS27" s="277"/>
      <c r="AT27" s="277"/>
      <c r="AU27" s="278"/>
      <c r="AW27" s="126"/>
    </row>
    <row r="28" spans="1:34" ht="9" customHeight="1">
      <c r="A28" s="121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1"/>
    </row>
    <row r="29" spans="1:63" ht="9" customHeight="1">
      <c r="A29" s="121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</row>
    <row r="30" spans="1:53" ht="9" customHeight="1">
      <c r="A30" s="121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1"/>
      <c r="AW30" s="121"/>
      <c r="AX30" s="121"/>
      <c r="AY30" s="121"/>
      <c r="AZ30" s="121"/>
      <c r="BA30" s="121"/>
    </row>
    <row r="31" spans="1:53" ht="9" customHeight="1">
      <c r="A31" s="121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1"/>
      <c r="AX31" s="121"/>
      <c r="AY31" s="121"/>
      <c r="AZ31" s="121"/>
      <c r="BA31" s="121"/>
    </row>
    <row r="32" spans="1:53" ht="9" customHeight="1">
      <c r="A32" s="121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1"/>
      <c r="AX32" s="127"/>
      <c r="AY32" s="127"/>
      <c r="AZ32" s="127"/>
      <c r="BA32" s="127"/>
    </row>
    <row r="33" spans="1:53" ht="9" customHeight="1">
      <c r="A33" s="121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1"/>
      <c r="AV33" s="127"/>
      <c r="AW33" s="121"/>
      <c r="AX33" s="121"/>
      <c r="AY33" s="121"/>
      <c r="AZ33" s="121"/>
      <c r="BA33" s="121"/>
    </row>
    <row r="34" spans="1:53" ht="9" customHeight="1">
      <c r="A34" s="121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1"/>
      <c r="AV34" s="127"/>
      <c r="AW34" s="121"/>
      <c r="AX34" s="121"/>
      <c r="AY34" s="121"/>
      <c r="AZ34" s="121"/>
      <c r="BA34" s="121"/>
    </row>
    <row r="35" spans="1:64" ht="9" customHeight="1">
      <c r="A35" s="121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1"/>
      <c r="AK35" s="127"/>
      <c r="AL35" s="127"/>
      <c r="AM35" s="127"/>
      <c r="AN35" s="127"/>
      <c r="AO35" s="127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7"/>
      <c r="BD35" s="127"/>
      <c r="BE35" s="127"/>
      <c r="BF35" s="127"/>
      <c r="BG35" s="127"/>
      <c r="BH35" s="121"/>
      <c r="BI35" s="121"/>
      <c r="BJ35" s="121"/>
      <c r="BK35" s="121"/>
      <c r="BL35" s="111"/>
    </row>
    <row r="36" spans="1:64" ht="8.25" customHeight="1">
      <c r="A36" s="121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1"/>
      <c r="AK36" s="127"/>
      <c r="AL36" s="127"/>
      <c r="AM36" s="127"/>
      <c r="AN36" s="127"/>
      <c r="AO36" s="127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7"/>
      <c r="BD36" s="127"/>
      <c r="BE36" s="127"/>
      <c r="BF36" s="127"/>
      <c r="BG36" s="127"/>
      <c r="BH36" s="121"/>
      <c r="BI36" s="121"/>
      <c r="BJ36" s="121"/>
      <c r="BK36" s="121"/>
      <c r="BL36" s="121"/>
    </row>
    <row r="37" spans="1:64" ht="8.25" customHeight="1">
      <c r="A37" s="121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1"/>
      <c r="AI37" s="121"/>
      <c r="AJ37" s="121"/>
      <c r="AK37" s="127"/>
      <c r="AL37" s="127"/>
      <c r="AM37" s="127"/>
      <c r="AN37" s="127"/>
      <c r="AO37" s="127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7"/>
      <c r="BD37" s="127"/>
      <c r="BE37" s="127"/>
      <c r="BF37" s="127"/>
      <c r="BG37" s="127"/>
      <c r="BH37" s="128"/>
      <c r="BI37" s="128"/>
      <c r="BJ37" s="121"/>
      <c r="BK37" s="121"/>
      <c r="BL37" s="121"/>
    </row>
    <row r="38" spans="1:64" ht="8.25" customHeight="1">
      <c r="A38" s="121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1"/>
      <c r="AI38" s="121"/>
      <c r="AJ38" s="121"/>
      <c r="AK38" s="127"/>
      <c r="AL38" s="127"/>
      <c r="AM38" s="127"/>
      <c r="AN38" s="127"/>
      <c r="AO38" s="127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1"/>
      <c r="BA38" s="121"/>
      <c r="BB38" s="121"/>
      <c r="BC38" s="127"/>
      <c r="BD38" s="127"/>
      <c r="BE38" s="127"/>
      <c r="BF38" s="127"/>
      <c r="BG38" s="127"/>
      <c r="BH38" s="128"/>
      <c r="BI38" s="128"/>
      <c r="BJ38" s="121"/>
      <c r="BK38" s="121"/>
      <c r="BL38" s="111"/>
    </row>
    <row r="39" spans="1:64" ht="8.25" customHeight="1">
      <c r="A39" s="121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1"/>
      <c r="AI39" s="121"/>
      <c r="AJ39" s="121"/>
      <c r="AK39" s="127"/>
      <c r="AL39" s="127"/>
      <c r="AM39" s="127"/>
      <c r="AN39" s="127"/>
      <c r="AO39" s="127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1"/>
      <c r="BA39" s="121"/>
      <c r="BB39" s="127"/>
      <c r="BC39" s="127"/>
      <c r="BD39" s="127"/>
      <c r="BE39" s="127"/>
      <c r="BF39" s="127"/>
      <c r="BG39" s="111"/>
      <c r="BH39" s="111"/>
      <c r="BI39" s="111"/>
      <c r="BJ39" s="111"/>
      <c r="BK39" s="111"/>
      <c r="BL39" s="111"/>
    </row>
  </sheetData>
  <sheetProtection/>
  <mergeCells count="21">
    <mergeCell ref="BD9:BE12"/>
    <mergeCell ref="AK9:AN12"/>
    <mergeCell ref="AQ9:BC10"/>
    <mergeCell ref="AQ11:BC12"/>
    <mergeCell ref="AK26:AL27"/>
    <mergeCell ref="AM26:AU27"/>
    <mergeCell ref="AK19:AN22"/>
    <mergeCell ref="AO19:AP22"/>
    <mergeCell ref="AQ19:BC22"/>
    <mergeCell ref="A1:AE5"/>
    <mergeCell ref="AQ14:BC17"/>
    <mergeCell ref="BD19:BE22"/>
    <mergeCell ref="BF19:BR22"/>
    <mergeCell ref="AO9:AP12"/>
    <mergeCell ref="AK24:AL25"/>
    <mergeCell ref="AM24:AU25"/>
    <mergeCell ref="BF9:BR12"/>
    <mergeCell ref="BF14:BR17"/>
    <mergeCell ref="AK14:AN17"/>
    <mergeCell ref="AO14:AP17"/>
    <mergeCell ref="BD14:BE17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08">
    <pageSetUpPr fitToPage="1"/>
  </sheetPr>
  <dimension ref="A1:BS70"/>
  <sheetViews>
    <sheetView showGridLines="0" zoomScalePageLayoutView="0" workbookViewId="0" topLeftCell="A1">
      <selection activeCell="AN35" sqref="AN35"/>
    </sheetView>
  </sheetViews>
  <sheetFormatPr defaultColWidth="1.7109375" defaultRowHeight="8.25" customHeight="1"/>
  <cols>
    <col min="1" max="33" width="1.7109375" style="42" customWidth="1"/>
    <col min="34" max="34" width="1.8515625" style="42" customWidth="1"/>
    <col min="35" max="16384" width="1.7109375" style="42" customWidth="1"/>
  </cols>
  <sheetData>
    <row r="1" spans="1:41" ht="9" customHeight="1">
      <c r="A1" s="185" t="s">
        <v>270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7"/>
      <c r="AI1" s="43"/>
      <c r="AJ1" s="44"/>
      <c r="AK1" s="44"/>
      <c r="AL1" s="44"/>
      <c r="AM1" s="44"/>
      <c r="AN1" s="44"/>
      <c r="AO1" s="45"/>
    </row>
    <row r="2" spans="1:41" ht="9" customHeight="1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90"/>
      <c r="AI2" s="43"/>
      <c r="AJ2" s="44"/>
      <c r="AK2" s="44"/>
      <c r="AL2" s="44"/>
      <c r="AM2" s="44"/>
      <c r="AN2" s="44"/>
      <c r="AO2" s="45"/>
    </row>
    <row r="3" spans="1:41" ht="9" customHeight="1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90"/>
      <c r="AI3" s="43"/>
      <c r="AJ3" s="44"/>
      <c r="AK3" s="44"/>
      <c r="AL3" s="44"/>
      <c r="AM3" s="44"/>
      <c r="AN3" s="44"/>
      <c r="AO3" s="45"/>
    </row>
    <row r="4" spans="1:41" ht="9" customHeight="1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/>
      <c r="AI4" s="44"/>
      <c r="AJ4" s="44"/>
      <c r="AK4" s="44"/>
      <c r="AL4" s="44"/>
      <c r="AM4" s="44"/>
      <c r="AN4" s="44"/>
      <c r="AO4" s="45"/>
    </row>
    <row r="5" spans="1:41" ht="9" customHeight="1" thickBot="1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3"/>
      <c r="AI5" s="44"/>
      <c r="AJ5" s="44"/>
      <c r="AK5" s="44"/>
      <c r="AL5" s="44"/>
      <c r="AM5" s="44"/>
      <c r="AN5" s="44"/>
      <c r="AO5" s="45"/>
    </row>
    <row r="6" spans="35:41" ht="9" customHeight="1" thickBot="1">
      <c r="AI6" s="45"/>
      <c r="AJ6" s="45"/>
      <c r="AK6" s="45"/>
      <c r="AL6" s="45"/>
      <c r="AM6" s="45"/>
      <c r="AN6" s="45"/>
      <c r="AO6" s="45"/>
    </row>
    <row r="7" spans="1:70" ht="9" customHeight="1">
      <c r="A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5"/>
      <c r="AJ7" s="45"/>
      <c r="AK7" s="235" t="s">
        <v>229</v>
      </c>
      <c r="AL7" s="233"/>
      <c r="AM7" s="233"/>
      <c r="AN7" s="233"/>
      <c r="AO7" s="233" t="s">
        <v>25</v>
      </c>
      <c r="AP7" s="233"/>
      <c r="AQ7" s="233" t="s">
        <v>240</v>
      </c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 t="s">
        <v>25</v>
      </c>
      <c r="BE7" s="233"/>
      <c r="BF7" s="260">
        <f>(PI()*((AN12*AN12)-(AN14*AN14)))</f>
        <v>50579.64172279567</v>
      </c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2"/>
    </row>
    <row r="8" spans="1:70" ht="9" customHeight="1">
      <c r="A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J8" s="45"/>
      <c r="AK8" s="236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63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5"/>
    </row>
    <row r="9" spans="1:70" ht="9" customHeight="1">
      <c r="A9" s="43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43"/>
      <c r="AJ9" s="45"/>
      <c r="AK9" s="236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63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5"/>
    </row>
    <row r="10" spans="1:70" ht="9" customHeight="1" thickBot="1">
      <c r="A10" s="44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44"/>
      <c r="AI10" s="45"/>
      <c r="AJ10" s="45"/>
      <c r="AK10" s="238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66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8"/>
    </row>
    <row r="11" spans="1:36" ht="9" customHeight="1" thickBot="1">
      <c r="A11" s="44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44"/>
      <c r="AI11" s="45"/>
      <c r="AJ11" s="45"/>
    </row>
    <row r="12" spans="1:70" ht="9" customHeight="1">
      <c r="A12" s="4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45"/>
      <c r="AI12" s="45"/>
      <c r="AJ12" s="45"/>
      <c r="AK12" s="282" t="s">
        <v>32</v>
      </c>
      <c r="AL12" s="283"/>
      <c r="AM12" s="69"/>
      <c r="AN12" s="286">
        <v>150</v>
      </c>
      <c r="AO12" s="287"/>
      <c r="AP12" s="287"/>
      <c r="AQ12" s="287"/>
      <c r="AR12" s="287"/>
      <c r="AS12" s="287"/>
      <c r="AT12" s="287"/>
      <c r="AU12" s="287"/>
      <c r="AV12" s="288"/>
      <c r="AW12" s="65"/>
      <c r="AX12" s="65"/>
      <c r="AY12" s="65"/>
      <c r="AZ12" s="65"/>
      <c r="BA12" s="65"/>
      <c r="BB12" s="65"/>
      <c r="BC12" s="65"/>
      <c r="BD12" s="65"/>
      <c r="BE12" s="65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</row>
    <row r="13" spans="1:48" ht="9" customHeight="1" thickBot="1">
      <c r="A13" s="45"/>
      <c r="D13" s="50"/>
      <c r="E13" s="50"/>
      <c r="F13" s="50"/>
      <c r="G13" s="50"/>
      <c r="H13" s="50"/>
      <c r="I13" s="50"/>
      <c r="J13" s="50"/>
      <c r="K13" s="50"/>
      <c r="L13" s="50"/>
      <c r="M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45"/>
      <c r="AI13" s="45"/>
      <c r="AJ13" s="45"/>
      <c r="AK13" s="284"/>
      <c r="AL13" s="285"/>
      <c r="AM13" s="70"/>
      <c r="AN13" s="289"/>
      <c r="AO13" s="290"/>
      <c r="AP13" s="290"/>
      <c r="AQ13" s="290"/>
      <c r="AR13" s="290"/>
      <c r="AS13" s="290"/>
      <c r="AT13" s="290"/>
      <c r="AU13" s="290"/>
      <c r="AV13" s="291"/>
    </row>
    <row r="14" spans="1:48" ht="9" customHeight="1">
      <c r="A14" s="4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279" t="s">
        <v>32</v>
      </c>
      <c r="O14" s="279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45"/>
      <c r="AI14" s="45"/>
      <c r="AJ14" s="45"/>
      <c r="AK14" s="282" t="s">
        <v>30</v>
      </c>
      <c r="AL14" s="283"/>
      <c r="AM14" s="69"/>
      <c r="AN14" s="286">
        <v>80</v>
      </c>
      <c r="AO14" s="287"/>
      <c r="AP14" s="287"/>
      <c r="AQ14" s="287"/>
      <c r="AR14" s="287"/>
      <c r="AS14" s="287"/>
      <c r="AT14" s="287"/>
      <c r="AU14" s="287"/>
      <c r="AV14" s="288"/>
    </row>
    <row r="15" spans="1:48" ht="9" customHeight="1" thickBot="1">
      <c r="A15" s="45"/>
      <c r="D15" s="50"/>
      <c r="E15" s="50"/>
      <c r="F15" s="50"/>
      <c r="G15" s="50"/>
      <c r="H15" s="280" t="s">
        <v>33</v>
      </c>
      <c r="I15" s="280"/>
      <c r="J15" s="50"/>
      <c r="K15" s="50"/>
      <c r="L15" s="50"/>
      <c r="M15" s="50"/>
      <c r="N15" s="279"/>
      <c r="O15" s="279"/>
      <c r="P15" s="50"/>
      <c r="Q15" s="50"/>
      <c r="R15" s="50"/>
      <c r="S15" s="50"/>
      <c r="T15" s="50"/>
      <c r="U15" s="279" t="s">
        <v>30</v>
      </c>
      <c r="V15" s="279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45"/>
      <c r="AI15" s="45"/>
      <c r="AJ15" s="45"/>
      <c r="AK15" s="284"/>
      <c r="AL15" s="285"/>
      <c r="AM15" s="70"/>
      <c r="AN15" s="289"/>
      <c r="AO15" s="290"/>
      <c r="AP15" s="290"/>
      <c r="AQ15" s="290"/>
      <c r="AR15" s="290"/>
      <c r="AS15" s="290"/>
      <c r="AT15" s="290"/>
      <c r="AU15" s="290"/>
      <c r="AV15" s="291"/>
    </row>
    <row r="16" spans="1:71" ht="9" customHeight="1" thickBot="1">
      <c r="A16" s="45"/>
      <c r="D16" s="50"/>
      <c r="E16" s="50"/>
      <c r="F16" s="50"/>
      <c r="G16" s="50"/>
      <c r="H16" s="280"/>
      <c r="I16" s="28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279"/>
      <c r="V16" s="279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45"/>
      <c r="AI16" s="59"/>
      <c r="AJ16" s="45"/>
      <c r="BS16" s="59"/>
    </row>
    <row r="17" spans="1:71" ht="9" customHeight="1">
      <c r="A17" s="45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45"/>
      <c r="AI17" s="59"/>
      <c r="AJ17" s="45"/>
      <c r="AK17" s="235" t="s">
        <v>229</v>
      </c>
      <c r="AL17" s="233"/>
      <c r="AM17" s="233"/>
      <c r="AN17" s="233"/>
      <c r="AO17" s="233" t="s">
        <v>25</v>
      </c>
      <c r="AP17" s="233"/>
      <c r="AQ17" s="233" t="s">
        <v>241</v>
      </c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 t="s">
        <v>25</v>
      </c>
      <c r="BE17" s="233"/>
      <c r="BF17" s="260">
        <f>PI()*(AN29+AN31)*AN31</f>
        <v>50579.64172279567</v>
      </c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2"/>
      <c r="BS17" s="59"/>
    </row>
    <row r="18" spans="1:71" ht="9" customHeight="1">
      <c r="A18" s="45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I18" s="45"/>
      <c r="AJ18" s="45"/>
      <c r="AK18" s="236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63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5"/>
      <c r="BS18" s="59"/>
    </row>
    <row r="19" spans="1:71" ht="9" customHeight="1">
      <c r="A19" s="45"/>
      <c r="D19" s="50"/>
      <c r="E19" s="50"/>
      <c r="F19" s="50"/>
      <c r="G19" s="50"/>
      <c r="H19" s="50"/>
      <c r="I19" s="50"/>
      <c r="J19" s="171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AB19" s="50"/>
      <c r="AC19" s="50"/>
      <c r="AD19" s="50"/>
      <c r="AE19" s="50"/>
      <c r="AF19" s="50"/>
      <c r="AG19" s="50"/>
      <c r="AI19" s="45"/>
      <c r="AJ19" s="45"/>
      <c r="AK19" s="236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63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5"/>
      <c r="BS19" s="59"/>
    </row>
    <row r="20" spans="1:71" ht="9" customHeight="1" thickBot="1">
      <c r="A20" s="45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Y20" s="50"/>
      <c r="AB20" s="50"/>
      <c r="AC20" s="50"/>
      <c r="AD20" s="50"/>
      <c r="AE20" s="50"/>
      <c r="AF20" s="50"/>
      <c r="AG20" s="50"/>
      <c r="AH20" s="45"/>
      <c r="AI20" s="45"/>
      <c r="AJ20" s="45"/>
      <c r="AK20" s="238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66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8"/>
      <c r="BS20" s="45"/>
    </row>
    <row r="21" spans="1:71" ht="9" customHeight="1" thickBot="1">
      <c r="A21" s="45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Y21" s="50"/>
      <c r="Z21" s="50"/>
      <c r="AA21" s="50"/>
      <c r="AB21" s="50"/>
      <c r="AC21" s="50"/>
      <c r="AD21" s="50"/>
      <c r="AE21" s="50"/>
      <c r="AF21" s="50"/>
      <c r="AG21" s="50"/>
      <c r="AH21" s="45"/>
      <c r="AI21" s="45"/>
      <c r="AJ21" s="4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45"/>
    </row>
    <row r="22" spans="1:71" ht="9" customHeight="1">
      <c r="A22" s="45"/>
      <c r="D22" s="50"/>
      <c r="E22" s="50"/>
      <c r="F22" s="50"/>
      <c r="G22" s="50"/>
      <c r="H22" s="50"/>
      <c r="I22" s="50"/>
      <c r="J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45"/>
      <c r="AI22" s="45"/>
      <c r="AJ22" s="45"/>
      <c r="AK22" s="235" t="s">
        <v>229</v>
      </c>
      <c r="AL22" s="233"/>
      <c r="AM22" s="233"/>
      <c r="AN22" s="233" t="s">
        <v>25</v>
      </c>
      <c r="AO22" s="47"/>
      <c r="AP22" s="233" t="s">
        <v>243</v>
      </c>
      <c r="AQ22" s="233"/>
      <c r="AR22" s="233"/>
      <c r="AS22" s="233"/>
      <c r="AT22" s="233"/>
      <c r="AU22" s="233"/>
      <c r="AV22" s="298" t="s">
        <v>242</v>
      </c>
      <c r="AW22" s="298"/>
      <c r="AX22" s="233" t="s">
        <v>238</v>
      </c>
      <c r="AY22" s="233"/>
      <c r="AZ22" s="233"/>
      <c r="BA22" s="233"/>
      <c r="BB22" s="233"/>
      <c r="BC22" s="233"/>
      <c r="BD22" s="233" t="s">
        <v>25</v>
      </c>
      <c r="BE22" s="248"/>
      <c r="BF22" s="260">
        <f>((PI()*AN27*AN27)/4)-((PI()*AN29*AN29)/4)</f>
        <v>50579.64172279567</v>
      </c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2"/>
      <c r="BS22" s="59"/>
    </row>
    <row r="23" spans="1:71" ht="9" customHeight="1" thickBot="1">
      <c r="A23" s="45"/>
      <c r="D23" s="50"/>
      <c r="E23" s="50"/>
      <c r="F23" s="50"/>
      <c r="G23" s="50"/>
      <c r="H23" s="50"/>
      <c r="I23" s="50"/>
      <c r="J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45"/>
      <c r="AI23" s="45"/>
      <c r="AJ23" s="59"/>
      <c r="AK23" s="236"/>
      <c r="AL23" s="237"/>
      <c r="AM23" s="237"/>
      <c r="AN23" s="237"/>
      <c r="AO23" s="48"/>
      <c r="AP23" s="234"/>
      <c r="AQ23" s="234"/>
      <c r="AR23" s="234"/>
      <c r="AS23" s="234"/>
      <c r="AT23" s="234"/>
      <c r="AU23" s="234"/>
      <c r="AV23" s="299"/>
      <c r="AW23" s="299"/>
      <c r="AX23" s="234"/>
      <c r="AY23" s="234"/>
      <c r="AZ23" s="234"/>
      <c r="BA23" s="234"/>
      <c r="BB23" s="234"/>
      <c r="BC23" s="234"/>
      <c r="BD23" s="237"/>
      <c r="BE23" s="249"/>
      <c r="BF23" s="263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5"/>
      <c r="BS23" s="59"/>
    </row>
    <row r="24" spans="1:71" ht="9" customHeight="1">
      <c r="A24" s="45"/>
      <c r="D24" s="50"/>
      <c r="E24" s="50"/>
      <c r="F24" s="50"/>
      <c r="G24" s="50"/>
      <c r="H24" s="50"/>
      <c r="I24" s="45"/>
      <c r="J24" s="45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281" t="s">
        <v>0</v>
      </c>
      <c r="AC24" s="281"/>
      <c r="AD24" s="50"/>
      <c r="AE24" s="50"/>
      <c r="AF24" s="50"/>
      <c r="AG24" s="50"/>
      <c r="AH24" s="45"/>
      <c r="AI24" s="45"/>
      <c r="AJ24" s="59"/>
      <c r="AK24" s="236"/>
      <c r="AL24" s="237"/>
      <c r="AM24" s="237"/>
      <c r="AN24" s="237"/>
      <c r="AO24" s="48"/>
      <c r="AP24" s="233">
        <v>4</v>
      </c>
      <c r="AQ24" s="233"/>
      <c r="AR24" s="233"/>
      <c r="AS24" s="233"/>
      <c r="AT24" s="233"/>
      <c r="AU24" s="233"/>
      <c r="AV24" s="299"/>
      <c r="AW24" s="299"/>
      <c r="AX24" s="233">
        <v>4</v>
      </c>
      <c r="AY24" s="233"/>
      <c r="AZ24" s="233"/>
      <c r="BA24" s="233"/>
      <c r="BB24" s="233"/>
      <c r="BC24" s="233"/>
      <c r="BD24" s="237"/>
      <c r="BE24" s="249"/>
      <c r="BF24" s="263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5"/>
      <c r="BS24" s="59"/>
    </row>
    <row r="25" spans="1:71" ht="9" customHeight="1" thickBot="1">
      <c r="A25" s="45"/>
      <c r="D25" s="50"/>
      <c r="E25" s="50"/>
      <c r="F25" s="50"/>
      <c r="G25" s="50"/>
      <c r="H25" s="50"/>
      <c r="I25" s="45"/>
      <c r="J25" s="45"/>
      <c r="M25" s="50"/>
      <c r="N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281"/>
      <c r="AC25" s="281"/>
      <c r="AD25" s="50"/>
      <c r="AE25" s="50"/>
      <c r="AF25" s="50"/>
      <c r="AG25" s="50"/>
      <c r="AH25" s="45"/>
      <c r="AJ25" s="45"/>
      <c r="AK25" s="238"/>
      <c r="AL25" s="234"/>
      <c r="AM25" s="234"/>
      <c r="AN25" s="234"/>
      <c r="AO25" s="49"/>
      <c r="AP25" s="234"/>
      <c r="AQ25" s="234"/>
      <c r="AR25" s="234"/>
      <c r="AS25" s="234"/>
      <c r="AT25" s="234"/>
      <c r="AU25" s="234"/>
      <c r="AV25" s="300"/>
      <c r="AW25" s="300"/>
      <c r="AX25" s="234"/>
      <c r="AY25" s="234"/>
      <c r="AZ25" s="234"/>
      <c r="BA25" s="234"/>
      <c r="BB25" s="234"/>
      <c r="BC25" s="234"/>
      <c r="BD25" s="234"/>
      <c r="BE25" s="250"/>
      <c r="BF25" s="266"/>
      <c r="BG25" s="267"/>
      <c r="BH25" s="267"/>
      <c r="BI25" s="267"/>
      <c r="BJ25" s="267"/>
      <c r="BK25" s="267"/>
      <c r="BL25" s="267"/>
      <c r="BM25" s="267"/>
      <c r="BN25" s="267"/>
      <c r="BO25" s="267"/>
      <c r="BP25" s="267"/>
      <c r="BQ25" s="267"/>
      <c r="BR25" s="268"/>
      <c r="BS25" s="59"/>
    </row>
    <row r="26" spans="1:71" ht="9" customHeight="1" thickBot="1">
      <c r="A26" s="4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45"/>
      <c r="AJ26" s="45"/>
      <c r="BB26" s="119"/>
      <c r="BS26" s="45"/>
    </row>
    <row r="27" spans="1:71" ht="9" customHeight="1">
      <c r="A27" s="45"/>
      <c r="D27" s="50"/>
      <c r="E27" s="50"/>
      <c r="F27" s="50"/>
      <c r="G27" s="50"/>
      <c r="H27" s="50"/>
      <c r="I27" s="50"/>
      <c r="J27" s="279" t="s">
        <v>31</v>
      </c>
      <c r="K27" s="279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45"/>
      <c r="AK27" s="282" t="s">
        <v>0</v>
      </c>
      <c r="AL27" s="283"/>
      <c r="AM27" s="69"/>
      <c r="AN27" s="495">
        <v>300</v>
      </c>
      <c r="AO27" s="491"/>
      <c r="AP27" s="491"/>
      <c r="AQ27" s="491"/>
      <c r="AR27" s="491"/>
      <c r="AS27" s="491"/>
      <c r="AT27" s="491"/>
      <c r="AU27" s="491"/>
      <c r="AV27" s="492"/>
      <c r="BB27" s="120"/>
      <c r="BS27" s="45"/>
    </row>
    <row r="28" spans="1:71" ht="9" customHeight="1" thickBot="1">
      <c r="A28" s="45"/>
      <c r="D28" s="50"/>
      <c r="E28" s="50"/>
      <c r="F28" s="50"/>
      <c r="G28" s="50"/>
      <c r="H28" s="50"/>
      <c r="I28" s="50"/>
      <c r="J28" s="279"/>
      <c r="K28" s="279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45"/>
      <c r="AK28" s="284"/>
      <c r="AL28" s="285"/>
      <c r="AM28" s="70"/>
      <c r="AN28" s="496"/>
      <c r="AO28" s="493"/>
      <c r="AP28" s="493"/>
      <c r="AQ28" s="493"/>
      <c r="AR28" s="493"/>
      <c r="AS28" s="493"/>
      <c r="AT28" s="493"/>
      <c r="AU28" s="493"/>
      <c r="AV28" s="494"/>
      <c r="BB28" s="120"/>
      <c r="BS28" s="59"/>
    </row>
    <row r="29" spans="1:71" ht="9" customHeight="1">
      <c r="A29" s="45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45"/>
      <c r="AK29" s="282" t="s">
        <v>31</v>
      </c>
      <c r="AL29" s="283"/>
      <c r="AM29" s="69"/>
      <c r="AN29" s="495">
        <v>160</v>
      </c>
      <c r="AO29" s="491"/>
      <c r="AP29" s="491"/>
      <c r="AQ29" s="491"/>
      <c r="AR29" s="491"/>
      <c r="AS29" s="491"/>
      <c r="AT29" s="491"/>
      <c r="AU29" s="491"/>
      <c r="AV29" s="492"/>
      <c r="BS29" s="59"/>
    </row>
    <row r="30" spans="1:71" ht="9" customHeight="1" thickBot="1">
      <c r="A30" s="4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45"/>
      <c r="AK30" s="284"/>
      <c r="AL30" s="285"/>
      <c r="AM30" s="70"/>
      <c r="AN30" s="496"/>
      <c r="AO30" s="493"/>
      <c r="AP30" s="493"/>
      <c r="AQ30" s="493"/>
      <c r="AR30" s="493"/>
      <c r="AS30" s="493"/>
      <c r="AT30" s="493"/>
      <c r="AU30" s="493"/>
      <c r="AV30" s="494"/>
      <c r="BS30" s="59"/>
    </row>
    <row r="31" spans="1:71" ht="9" customHeight="1">
      <c r="A31" s="4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45"/>
      <c r="AK31" s="282" t="s">
        <v>33</v>
      </c>
      <c r="AL31" s="283"/>
      <c r="AM31" s="69"/>
      <c r="AN31" s="497">
        <f>(AN27-AN29)/2</f>
        <v>70</v>
      </c>
      <c r="AO31" s="498"/>
      <c r="AP31" s="498"/>
      <c r="AQ31" s="498"/>
      <c r="AR31" s="498"/>
      <c r="AS31" s="498"/>
      <c r="AT31" s="498"/>
      <c r="AU31" s="498"/>
      <c r="AV31" s="499"/>
      <c r="BS31" s="59"/>
    </row>
    <row r="32" spans="1:48" ht="9" customHeight="1" thickBot="1">
      <c r="A32" s="45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45"/>
      <c r="AK32" s="284"/>
      <c r="AL32" s="285"/>
      <c r="AM32" s="70"/>
      <c r="AN32" s="500"/>
      <c r="AO32" s="501"/>
      <c r="AP32" s="501"/>
      <c r="AQ32" s="501"/>
      <c r="AR32" s="501"/>
      <c r="AS32" s="501"/>
      <c r="AT32" s="501"/>
      <c r="AU32" s="501"/>
      <c r="AV32" s="502"/>
    </row>
    <row r="33" spans="1:33" ht="9" customHeight="1">
      <c r="A33" s="45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</row>
    <row r="34" spans="1:33" ht="9" customHeight="1">
      <c r="A34" s="45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</row>
    <row r="35" spans="1:32" ht="8.25" customHeight="1">
      <c r="A35" s="45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</row>
    <row r="36" spans="1:32" ht="8.25" customHeight="1">
      <c r="A36" s="45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</row>
    <row r="37" spans="1:29" ht="8.25" customHeight="1">
      <c r="A37" s="45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</row>
    <row r="38" spans="1:21" ht="8.25" customHeight="1">
      <c r="A38" s="45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</row>
    <row r="39" spans="1:18" ht="8.2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ht="8.2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1:13" ht="8.2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ht="8.2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1:13" ht="8.2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 ht="8.2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1:35" ht="8.2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AI45" s="45"/>
    </row>
    <row r="46" spans="1:35" ht="8.2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AI46" s="45"/>
    </row>
    <row r="47" spans="1:35" ht="8.2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AI47" s="45"/>
    </row>
    <row r="48" spans="1:35" ht="8.2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AI48" s="45"/>
    </row>
    <row r="49" spans="1:35" ht="8.2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AI49" s="45"/>
    </row>
    <row r="50" spans="1:35" ht="8.2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45"/>
    </row>
    <row r="51" spans="1:35" ht="8.2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45"/>
    </row>
    <row r="52" spans="1:35" ht="8.2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</row>
    <row r="53" spans="1:35" ht="8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</row>
    <row r="54" spans="1:35" ht="8.2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</row>
    <row r="55" spans="1:35" ht="8.2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</row>
    <row r="56" spans="1:35" ht="8.2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</row>
    <row r="57" spans="1:35" ht="8.2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</row>
    <row r="58" spans="1:35" ht="8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</row>
    <row r="59" spans="1:35" ht="8.2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</row>
    <row r="60" spans="1:35" ht="8.2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</row>
    <row r="61" spans="1:35" ht="8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</row>
    <row r="62" spans="1:35" ht="8.2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</row>
    <row r="63" spans="1:35" ht="8.2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</row>
    <row r="64" spans="1:34" ht="8.2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</row>
    <row r="65" spans="1:34" ht="8.2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</row>
    <row r="66" spans="1:34" ht="8.2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</row>
    <row r="67" spans="1:34" ht="8.2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</row>
    <row r="68" spans="1:34" ht="8.2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</row>
    <row r="69" spans="1:34" ht="8.2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</row>
    <row r="70" spans="1:34" ht="8.2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</row>
  </sheetData>
  <sheetProtection/>
  <mergeCells count="35">
    <mergeCell ref="AX22:BC23"/>
    <mergeCell ref="AP24:AU25"/>
    <mergeCell ref="AK22:AM25"/>
    <mergeCell ref="AX24:BC25"/>
    <mergeCell ref="AN22:AN25"/>
    <mergeCell ref="AV22:AW25"/>
    <mergeCell ref="BD22:BE25"/>
    <mergeCell ref="BF22:BR25"/>
    <mergeCell ref="AQ7:BC10"/>
    <mergeCell ref="AK17:AN20"/>
    <mergeCell ref="AO17:AP20"/>
    <mergeCell ref="AQ17:BC20"/>
    <mergeCell ref="BD17:BE20"/>
    <mergeCell ref="AK27:AL28"/>
    <mergeCell ref="AN27:AV28"/>
    <mergeCell ref="AK14:AL15"/>
    <mergeCell ref="AN14:AV15"/>
    <mergeCell ref="AK31:AL32"/>
    <mergeCell ref="AN31:AV32"/>
    <mergeCell ref="AK29:AL30"/>
    <mergeCell ref="AN29:AV30"/>
    <mergeCell ref="AP22:AU23"/>
    <mergeCell ref="AK12:AL13"/>
    <mergeCell ref="AN12:AV13"/>
    <mergeCell ref="BF7:BR10"/>
    <mergeCell ref="BF17:BR20"/>
    <mergeCell ref="AK7:AN10"/>
    <mergeCell ref="AO7:AP10"/>
    <mergeCell ref="BD7:BE10"/>
    <mergeCell ref="A1:AE5"/>
    <mergeCell ref="J27:K28"/>
    <mergeCell ref="H15:I16"/>
    <mergeCell ref="N14:O15"/>
    <mergeCell ref="AB24:AC25"/>
    <mergeCell ref="U15:V1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9">
    <pageSetUpPr fitToPage="1"/>
  </sheetPr>
  <dimension ref="A1:BM68"/>
  <sheetViews>
    <sheetView showGridLines="0" zoomScalePageLayoutView="0" workbookViewId="0" topLeftCell="A1">
      <selection activeCell="BR10" sqref="BR10"/>
    </sheetView>
  </sheetViews>
  <sheetFormatPr defaultColWidth="1.7109375" defaultRowHeight="8.25" customHeight="1"/>
  <cols>
    <col min="1" max="34" width="1.7109375" style="42" customWidth="1"/>
    <col min="35" max="35" width="4.7109375" style="42" customWidth="1"/>
    <col min="36" max="16384" width="1.7109375" style="42" customWidth="1"/>
  </cols>
  <sheetData>
    <row r="1" spans="1:31" ht="9" customHeight="1">
      <c r="A1" s="185" t="s">
        <v>272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7"/>
    </row>
    <row r="2" spans="1:31" ht="9" customHeight="1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90"/>
    </row>
    <row r="3" spans="1:31" ht="9" customHeight="1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90"/>
    </row>
    <row r="4" spans="1:31" ht="9" customHeight="1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/>
    </row>
    <row r="5" spans="1:31" ht="9" customHeight="1" thickBot="1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3"/>
    </row>
    <row r="6" spans="1:34" ht="9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9" ht="9" customHeight="1" thickBot="1">
      <c r="A7" s="43"/>
      <c r="B7" s="43"/>
      <c r="C7" s="43"/>
      <c r="D7" s="43"/>
      <c r="E7" s="43"/>
      <c r="F7" s="43"/>
      <c r="G7" s="43"/>
      <c r="H7" s="43"/>
      <c r="I7" s="43"/>
    </row>
    <row r="8" spans="2:34" ht="9" customHeight="1">
      <c r="B8" s="235" t="s">
        <v>14</v>
      </c>
      <c r="C8" s="233"/>
      <c r="D8" s="233"/>
      <c r="E8" s="248"/>
      <c r="F8" s="233" t="s">
        <v>25</v>
      </c>
      <c r="G8" s="233"/>
      <c r="H8" s="197" t="s">
        <v>245</v>
      </c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233" t="s">
        <v>25</v>
      </c>
      <c r="V8" s="233"/>
      <c r="W8" s="301">
        <f>PI()*O26*O30/180</f>
        <v>39.269908169872416</v>
      </c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3"/>
    </row>
    <row r="9" spans="2:34" ht="9" customHeight="1" thickBot="1">
      <c r="B9" s="236"/>
      <c r="C9" s="237"/>
      <c r="D9" s="237"/>
      <c r="E9" s="249"/>
      <c r="F9" s="237"/>
      <c r="G9" s="237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37"/>
      <c r="V9" s="237"/>
      <c r="W9" s="304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6"/>
    </row>
    <row r="10" spans="2:34" ht="9" customHeight="1">
      <c r="B10" s="236"/>
      <c r="C10" s="237"/>
      <c r="D10" s="237"/>
      <c r="E10" s="249"/>
      <c r="F10" s="237"/>
      <c r="G10" s="237"/>
      <c r="H10" s="197" t="s">
        <v>244</v>
      </c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237"/>
      <c r="V10" s="237"/>
      <c r="W10" s="304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6"/>
    </row>
    <row r="11" spans="2:34" ht="9" customHeight="1" thickBot="1">
      <c r="B11" s="238"/>
      <c r="C11" s="234"/>
      <c r="D11" s="234"/>
      <c r="E11" s="250"/>
      <c r="F11" s="234"/>
      <c r="G11" s="234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34"/>
      <c r="V11" s="234"/>
      <c r="W11" s="307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9"/>
    </row>
    <row r="12" spans="23:34" ht="9" customHeight="1" thickBot="1"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</row>
    <row r="13" spans="2:34" ht="9" customHeight="1">
      <c r="B13" s="235" t="s">
        <v>248</v>
      </c>
      <c r="C13" s="233"/>
      <c r="D13" s="233"/>
      <c r="E13" s="248"/>
      <c r="F13" s="233" t="s">
        <v>25</v>
      </c>
      <c r="G13" s="233"/>
      <c r="H13" s="197" t="s">
        <v>250</v>
      </c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233" t="s">
        <v>25</v>
      </c>
      <c r="V13" s="233"/>
      <c r="W13" s="301">
        <f>IF(O26,(180*O34)/(PI()*O26),"")</f>
        <v>0</v>
      </c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3"/>
    </row>
    <row r="14" spans="2:34" ht="9" customHeight="1" thickBot="1">
      <c r="B14" s="236"/>
      <c r="C14" s="237"/>
      <c r="D14" s="237"/>
      <c r="E14" s="249"/>
      <c r="F14" s="237"/>
      <c r="G14" s="237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37"/>
      <c r="V14" s="237"/>
      <c r="W14" s="304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6"/>
    </row>
    <row r="15" spans="2:34" ht="9" customHeight="1">
      <c r="B15" s="236"/>
      <c r="C15" s="237"/>
      <c r="D15" s="237"/>
      <c r="E15" s="249"/>
      <c r="F15" s="237"/>
      <c r="G15" s="237"/>
      <c r="H15" s="197" t="s">
        <v>249</v>
      </c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237"/>
      <c r="V15" s="237"/>
      <c r="W15" s="304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6"/>
    </row>
    <row r="16" spans="2:34" ht="9" customHeight="1" thickBot="1">
      <c r="B16" s="238"/>
      <c r="C16" s="234"/>
      <c r="D16" s="234"/>
      <c r="E16" s="250"/>
      <c r="F16" s="234"/>
      <c r="G16" s="234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34"/>
      <c r="V16" s="234"/>
      <c r="W16" s="307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9"/>
    </row>
    <row r="17" spans="23:34" ht="9" customHeight="1" thickBot="1"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</row>
    <row r="18" spans="2:34" ht="9" customHeight="1">
      <c r="B18" s="235" t="s">
        <v>229</v>
      </c>
      <c r="C18" s="233"/>
      <c r="D18" s="233"/>
      <c r="E18" s="248"/>
      <c r="F18" s="233" t="s">
        <v>25</v>
      </c>
      <c r="G18" s="233"/>
      <c r="H18" s="197" t="s">
        <v>251</v>
      </c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233" t="s">
        <v>25</v>
      </c>
      <c r="V18" s="233"/>
      <c r="W18" s="301">
        <f>O34*O26/2</f>
        <v>0</v>
      </c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3"/>
    </row>
    <row r="19" spans="2:34" ht="9" customHeight="1" thickBot="1">
      <c r="B19" s="236"/>
      <c r="C19" s="237"/>
      <c r="D19" s="237"/>
      <c r="E19" s="249"/>
      <c r="F19" s="237"/>
      <c r="G19" s="237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37"/>
      <c r="V19" s="237"/>
      <c r="W19" s="304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6"/>
    </row>
    <row r="20" spans="2:34" ht="9" customHeight="1">
      <c r="B20" s="236"/>
      <c r="C20" s="237"/>
      <c r="D20" s="237"/>
      <c r="E20" s="249"/>
      <c r="F20" s="237"/>
      <c r="G20" s="237"/>
      <c r="H20" s="197">
        <v>2</v>
      </c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237"/>
      <c r="V20" s="237"/>
      <c r="W20" s="304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6"/>
    </row>
    <row r="21" spans="2:34" ht="9" customHeight="1" thickBot="1">
      <c r="B21" s="238"/>
      <c r="C21" s="234"/>
      <c r="D21" s="234"/>
      <c r="E21" s="250"/>
      <c r="F21" s="234"/>
      <c r="G21" s="234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34"/>
      <c r="V21" s="234"/>
      <c r="W21" s="307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9"/>
    </row>
    <row r="22" ht="9" customHeight="1"/>
    <row r="23" ht="9" customHeight="1"/>
    <row r="24" ht="9" customHeight="1"/>
    <row r="25" spans="27:62" ht="9" customHeight="1" thickBot="1">
      <c r="AA25" s="314" t="s">
        <v>328</v>
      </c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  <c r="AU25" s="314"/>
      <c r="AV25" s="314"/>
      <c r="AW25" s="314"/>
      <c r="AX25" s="314"/>
      <c r="AY25" s="314"/>
      <c r="AZ25" s="314"/>
      <c r="BA25" s="314"/>
      <c r="BB25" s="314"/>
      <c r="BC25" s="314"/>
      <c r="BD25" s="314"/>
      <c r="BE25" s="314"/>
      <c r="BF25" s="314"/>
      <c r="BG25" s="314"/>
      <c r="BH25" s="314"/>
      <c r="BI25" s="314"/>
      <c r="BJ25" s="176"/>
    </row>
    <row r="26" spans="2:62" ht="9" customHeight="1">
      <c r="B26" s="316" t="s">
        <v>30</v>
      </c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117"/>
      <c r="O26" s="320">
        <v>25</v>
      </c>
      <c r="P26" s="321"/>
      <c r="Q26" s="321"/>
      <c r="R26" s="321"/>
      <c r="S26" s="321"/>
      <c r="T26" s="321"/>
      <c r="U26" s="321"/>
      <c r="V26" s="321"/>
      <c r="W26" s="321"/>
      <c r="X26" s="321"/>
      <c r="Y26" s="322"/>
      <c r="Z26" s="45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4"/>
      <c r="BG26" s="314"/>
      <c r="BH26" s="314"/>
      <c r="BI26" s="314"/>
      <c r="BJ26" s="176"/>
    </row>
    <row r="27" spans="2:62" ht="9" customHeight="1" thickBot="1">
      <c r="B27" s="318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118"/>
      <c r="O27" s="323"/>
      <c r="P27" s="324"/>
      <c r="Q27" s="324"/>
      <c r="R27" s="324"/>
      <c r="S27" s="324"/>
      <c r="T27" s="324"/>
      <c r="U27" s="324"/>
      <c r="V27" s="324"/>
      <c r="W27" s="324"/>
      <c r="X27" s="324"/>
      <c r="Y27" s="325"/>
      <c r="Z27" s="45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176"/>
    </row>
    <row r="28" spans="2:62" ht="9" customHeight="1">
      <c r="B28" s="57"/>
      <c r="C28" s="57"/>
      <c r="D28" s="57"/>
      <c r="E28" s="30"/>
      <c r="F28" s="57"/>
      <c r="G28" s="57"/>
      <c r="H28" s="57"/>
      <c r="I28" s="57"/>
      <c r="J28" s="57"/>
      <c r="K28" s="57"/>
      <c r="L28" s="57"/>
      <c r="M28" s="57"/>
      <c r="N28" s="45"/>
      <c r="O28" s="45"/>
      <c r="P28" s="45"/>
      <c r="Q28" s="45"/>
      <c r="R28" s="45"/>
      <c r="S28" s="45"/>
      <c r="T28" s="57"/>
      <c r="U28" s="57"/>
      <c r="V28" s="57"/>
      <c r="W28" s="57"/>
      <c r="X28" s="57"/>
      <c r="Y28" s="45"/>
      <c r="Z28" s="45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314"/>
      <c r="BE28" s="314"/>
      <c r="BF28" s="314"/>
      <c r="BG28" s="314"/>
      <c r="BH28" s="314"/>
      <c r="BI28" s="314"/>
      <c r="BJ28" s="176"/>
    </row>
    <row r="29" spans="26:62" ht="9" customHeight="1" thickBot="1">
      <c r="Z29" s="45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314"/>
      <c r="AZ29" s="314"/>
      <c r="BA29" s="314"/>
      <c r="BB29" s="314"/>
      <c r="BC29" s="314"/>
      <c r="BD29" s="314"/>
      <c r="BE29" s="314"/>
      <c r="BF29" s="314"/>
      <c r="BG29" s="314"/>
      <c r="BH29" s="314"/>
      <c r="BI29" s="314"/>
      <c r="BJ29" s="176"/>
    </row>
    <row r="30" spans="1:62" ht="9" customHeight="1">
      <c r="A30" s="45"/>
      <c r="B30" s="310" t="s">
        <v>247</v>
      </c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117"/>
      <c r="O30" s="320">
        <v>90</v>
      </c>
      <c r="P30" s="321"/>
      <c r="Q30" s="321"/>
      <c r="R30" s="321"/>
      <c r="S30" s="321"/>
      <c r="T30" s="321"/>
      <c r="U30" s="321"/>
      <c r="V30" s="321"/>
      <c r="W30" s="321"/>
      <c r="X30" s="321"/>
      <c r="Y30" s="322"/>
      <c r="Z30" s="45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4"/>
      <c r="BF30" s="314"/>
      <c r="BG30" s="314"/>
      <c r="BH30" s="314"/>
      <c r="BI30" s="314"/>
      <c r="BJ30" s="176"/>
    </row>
    <row r="31" spans="1:62" ht="9" customHeight="1" thickBot="1">
      <c r="A31" s="45"/>
      <c r="B31" s="312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118"/>
      <c r="O31" s="323"/>
      <c r="P31" s="324"/>
      <c r="Q31" s="324"/>
      <c r="R31" s="324"/>
      <c r="S31" s="324"/>
      <c r="T31" s="324"/>
      <c r="U31" s="324"/>
      <c r="V31" s="324"/>
      <c r="W31" s="324"/>
      <c r="X31" s="324"/>
      <c r="Y31" s="325"/>
      <c r="Z31" s="45"/>
      <c r="AA31" s="315" t="s">
        <v>342</v>
      </c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</row>
    <row r="32" spans="1:65" ht="9" customHeight="1">
      <c r="A32" s="45"/>
      <c r="Z32" s="4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</row>
    <row r="33" spans="1:65" ht="9" customHeight="1" thickBot="1">
      <c r="A33" s="57"/>
      <c r="Z33" s="4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</row>
    <row r="34" spans="2:65" ht="9" customHeight="1">
      <c r="B34" s="310" t="s">
        <v>246</v>
      </c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117"/>
      <c r="O34" s="320"/>
      <c r="P34" s="321"/>
      <c r="Q34" s="321"/>
      <c r="R34" s="321"/>
      <c r="S34" s="321"/>
      <c r="T34" s="321"/>
      <c r="U34" s="321"/>
      <c r="V34" s="321"/>
      <c r="W34" s="321"/>
      <c r="X34" s="321"/>
      <c r="Y34" s="322"/>
      <c r="Z34" s="61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</row>
    <row r="35" spans="2:65" ht="9" customHeight="1" thickBot="1">
      <c r="B35" s="312"/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118"/>
      <c r="O35" s="323"/>
      <c r="P35" s="324"/>
      <c r="Q35" s="324"/>
      <c r="R35" s="324"/>
      <c r="S35" s="324"/>
      <c r="T35" s="324"/>
      <c r="U35" s="324"/>
      <c r="V35" s="324"/>
      <c r="W35" s="324"/>
      <c r="X35" s="324"/>
      <c r="Y35" s="325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</row>
    <row r="36" spans="27:65" ht="9" customHeight="1"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</row>
    <row r="37" spans="50:65" ht="9" customHeight="1"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</row>
    <row r="38" spans="50:65" ht="9" customHeight="1"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</row>
    <row r="39" spans="25:58" ht="9" customHeight="1"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</row>
    <row r="40" spans="25:58" ht="9" customHeight="1"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</row>
    <row r="41" spans="5:58" ht="8.25" customHeight="1"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45"/>
      <c r="S41" s="45"/>
      <c r="T41" s="45"/>
      <c r="U41" s="45"/>
      <c r="V41" s="45"/>
      <c r="W41" s="59"/>
      <c r="X41" s="5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</row>
    <row r="42" spans="5:58" ht="8.25" customHeight="1"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45"/>
      <c r="S42" s="45"/>
      <c r="T42" s="45"/>
      <c r="U42" s="45"/>
      <c r="V42" s="45"/>
      <c r="W42" s="45"/>
      <c r="X42" s="5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</row>
    <row r="43" spans="14:58" ht="8.25" customHeight="1"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</row>
    <row r="44" spans="1:58" ht="8.2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</row>
    <row r="45" spans="1:41" ht="8.2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N45" s="57"/>
      <c r="O45" s="57"/>
      <c r="P45" s="45"/>
      <c r="Q45" s="45"/>
      <c r="R45" s="59"/>
      <c r="S45" s="59"/>
      <c r="T45" s="59"/>
      <c r="U45" s="59"/>
      <c r="V45" s="59"/>
      <c r="W45" s="59"/>
      <c r="X45" s="59"/>
      <c r="Y45" s="57"/>
      <c r="Z45" s="57"/>
      <c r="AA45" s="57"/>
      <c r="AB45" s="57"/>
      <c r="AC45" s="57"/>
      <c r="AD45" s="57"/>
      <c r="AE45" s="57"/>
      <c r="AF45" s="57"/>
      <c r="AG45" s="57"/>
      <c r="AH45" s="45"/>
      <c r="AI45" s="45"/>
      <c r="AJ45" s="45"/>
      <c r="AK45" s="45"/>
      <c r="AL45" s="45"/>
      <c r="AM45" s="45"/>
      <c r="AN45" s="45"/>
      <c r="AO45" s="45"/>
    </row>
    <row r="46" spans="1:63" ht="8.2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J46" s="57"/>
      <c r="AK46" s="57"/>
      <c r="AL46" s="45"/>
      <c r="AM46" s="45"/>
      <c r="AN46" s="59"/>
      <c r="AO46" s="59"/>
      <c r="AP46" s="59"/>
      <c r="AQ46" s="59"/>
      <c r="AR46" s="59"/>
      <c r="AS46" s="59"/>
      <c r="AT46" s="59"/>
      <c r="AU46" s="57"/>
      <c r="AV46" s="57"/>
      <c r="AW46" s="57"/>
      <c r="AX46" s="57"/>
      <c r="AY46" s="57"/>
      <c r="AZ46" s="57"/>
      <c r="BA46" s="57"/>
      <c r="BB46" s="57"/>
      <c r="BC46" s="57"/>
      <c r="BD46" s="45"/>
      <c r="BE46" s="45"/>
      <c r="BF46" s="45"/>
      <c r="BG46" s="45"/>
      <c r="BH46" s="45"/>
      <c r="BI46" s="45"/>
      <c r="BJ46" s="45"/>
      <c r="BK46" s="45"/>
    </row>
    <row r="47" spans="1:36" ht="8.2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J47" s="57"/>
    </row>
    <row r="48" spans="1:36" ht="8.2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J48" s="57"/>
    </row>
    <row r="49" spans="1:36" ht="8.2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J49" s="57"/>
    </row>
    <row r="50" spans="1:36" ht="8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J50" s="57"/>
    </row>
    <row r="51" spans="1:34" ht="8.2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</row>
    <row r="52" spans="1:34" ht="8.2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</row>
    <row r="53" spans="1:34" ht="8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</row>
    <row r="54" spans="1:34" ht="8.2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</row>
    <row r="55" spans="1:34" ht="8.2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</row>
    <row r="56" spans="1:34" ht="8.2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</row>
    <row r="57" spans="1:34" ht="8.2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</row>
    <row r="58" spans="1:34" ht="8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</row>
    <row r="59" spans="1:34" ht="8.2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</row>
    <row r="60" spans="1:34" ht="8.2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</row>
    <row r="61" spans="1:34" ht="8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</row>
    <row r="62" spans="1:34" ht="8.2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</row>
    <row r="63" spans="1:34" ht="8.2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</row>
    <row r="64" spans="1:34" ht="8.2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</row>
    <row r="65" spans="1:34" ht="8.2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</row>
    <row r="66" spans="1:34" ht="8.2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</row>
    <row r="67" spans="1:34" ht="8.2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</row>
    <row r="68" spans="1:34" ht="8.2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</row>
  </sheetData>
  <sheetProtection/>
  <mergeCells count="27">
    <mergeCell ref="AA25:BI30"/>
    <mergeCell ref="AA31:AX34"/>
    <mergeCell ref="B26:M27"/>
    <mergeCell ref="B34:M35"/>
    <mergeCell ref="O30:Y31"/>
    <mergeCell ref="O34:Y35"/>
    <mergeCell ref="O26:Y27"/>
    <mergeCell ref="A1:AE5"/>
    <mergeCell ref="W8:AH11"/>
    <mergeCell ref="W13:AH16"/>
    <mergeCell ref="B18:E21"/>
    <mergeCell ref="U8:V11"/>
    <mergeCell ref="B30:M31"/>
    <mergeCell ref="B8:E11"/>
    <mergeCell ref="F8:G11"/>
    <mergeCell ref="H8:T9"/>
    <mergeCell ref="H10:T11"/>
    <mergeCell ref="W18:AH21"/>
    <mergeCell ref="F18:G21"/>
    <mergeCell ref="H18:T19"/>
    <mergeCell ref="U18:V21"/>
    <mergeCell ref="B13:E16"/>
    <mergeCell ref="F13:G16"/>
    <mergeCell ref="H15:T16"/>
    <mergeCell ref="H13:T14"/>
    <mergeCell ref="U13:V16"/>
    <mergeCell ref="H20:T2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Reitner Walter</dc:creator>
  <cp:keywords/>
  <dc:description/>
  <cp:lastModifiedBy>Helmut</cp:lastModifiedBy>
  <cp:lastPrinted>2002-05-17T15:06:11Z</cp:lastPrinted>
  <dcterms:created xsi:type="dcterms:W3CDTF">2001-07-22T15:47:32Z</dcterms:created>
  <dcterms:modified xsi:type="dcterms:W3CDTF">2012-04-30T15:09:07Z</dcterms:modified>
  <cp:category/>
  <cp:version/>
  <cp:contentType/>
  <cp:contentStatus/>
</cp:coreProperties>
</file>